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020" yWindow="828" windowWidth="24780" windowHeight="12816"/>
  </bookViews>
  <sheets>
    <sheet name="Indholdsfortegnelse" sheetId="8" r:id="rId1"/>
    <sheet name="Generelt" sheetId="1" r:id="rId2"/>
    <sheet name="Størrelse" sheetId="2" r:id="rId3"/>
    <sheet name="Institutioner" sheetId="3" r:id="rId4"/>
    <sheet name="Tværrådslige projekter" sheetId="9" r:id="rId5"/>
    <sheet name="Sapere Aude" sheetId="5" r:id="rId6"/>
    <sheet name="Postdoc og phd stipendier" sheetId="6" r:id="rId7"/>
    <sheet name="Individuelle postdoc" sheetId="7" r:id="rId8"/>
  </sheets>
  <calcPr calcId="145621"/>
</workbook>
</file>

<file path=xl/calcChain.xml><?xml version="1.0" encoding="utf-8"?>
<calcChain xmlns="http://schemas.openxmlformats.org/spreadsheetml/2006/main">
  <c r="C44" i="9" l="1"/>
  <c r="C47" i="9"/>
  <c r="C48" i="9"/>
  <c r="C49" i="9"/>
  <c r="C50" i="9"/>
  <c r="C53" i="9"/>
  <c r="B53" i="9"/>
  <c r="B52" i="9"/>
  <c r="B51" i="9"/>
  <c r="B50" i="9"/>
  <c r="B49" i="9"/>
  <c r="B48" i="9"/>
  <c r="B47" i="9"/>
  <c r="B46" i="9"/>
  <c r="B45" i="9"/>
  <c r="B44" i="9"/>
  <c r="B43" i="9"/>
  <c r="B18" i="9"/>
  <c r="C18" i="9"/>
  <c r="C17" i="9"/>
  <c r="B17" i="9"/>
  <c r="C16" i="9"/>
  <c r="B16" i="9"/>
  <c r="C15" i="9"/>
  <c r="B15" i="9"/>
</calcChain>
</file>

<file path=xl/sharedStrings.xml><?xml version="1.0" encoding="utf-8"?>
<sst xmlns="http://schemas.openxmlformats.org/spreadsheetml/2006/main" count="563" uniqueCount="157">
  <si>
    <t>Generelt</t>
  </si>
  <si>
    <t>Råd</t>
  </si>
  <si>
    <t>Grundbevilling</t>
  </si>
  <si>
    <t>Særlige midler*</t>
  </si>
  <si>
    <t>total</t>
  </si>
  <si>
    <t>FKK</t>
  </si>
  <si>
    <t>FNU</t>
  </si>
  <si>
    <t>FSE</t>
  </si>
  <si>
    <t>FSS</t>
  </si>
  <si>
    <t>FTP</t>
  </si>
  <si>
    <t>DFF I alt</t>
  </si>
  <si>
    <t>* De særlige midler benyttes primært til DFF's forskerkarriereprogram Sapere Aude</t>
  </si>
  <si>
    <t>Ud over det i tabellen angivne beløb blev der afsat midler</t>
  </si>
  <si>
    <t>til bestyrelsens budget. Kilde: Forsknings- og Innovationsstyrelsen</t>
  </si>
  <si>
    <t>Høringer</t>
  </si>
  <si>
    <t>Indstillinger</t>
  </si>
  <si>
    <t>Rådgivning mv.</t>
  </si>
  <si>
    <t>Internationale sager</t>
  </si>
  <si>
    <t>DFF har en lang række samarbejder med andre råd og</t>
  </si>
  <si>
    <t>udvalg, der har behov for forskningsfaglig rådgivning i</t>
  </si>
  <si>
    <t>forbindelse med ansøgningsbehandling.</t>
  </si>
  <si>
    <t>Størrelse</t>
  </si>
  <si>
    <t>DFF i alt</t>
  </si>
  <si>
    <t>Antal ansøgninger</t>
  </si>
  <si>
    <t>Mindre forskningsprojekter</t>
  </si>
  <si>
    <t>Middelstore forskningsprojekter</t>
  </si>
  <si>
    <t>Store forskningsprojekter</t>
  </si>
  <si>
    <t>Ansøgninger i alt</t>
  </si>
  <si>
    <t>Ansøgt beløb i mio. kr.</t>
  </si>
  <si>
    <t xml:space="preserve">Ansøgt beløb i alt, i mio. kr. </t>
  </si>
  <si>
    <t>I tabellen er angivet projektets størrelse baseret på opdelingen:</t>
  </si>
  <si>
    <t>&gt; mindre forskningsprojekter på under 1 mio. kr</t>
  </si>
  <si>
    <t>&gt; middelstore forskningsprojekter på mellem 1 mio. kr. og 1,5 mio. kr.</t>
  </si>
  <si>
    <t>&gt; store forskningsprojekter på mindst 1,5 mio. kr.</t>
  </si>
  <si>
    <t>Antal bevillinger</t>
  </si>
  <si>
    <t xml:space="preserve">Bevilget beløb, i mio. kr. </t>
  </si>
  <si>
    <t>Fordeling på institutionstype</t>
  </si>
  <si>
    <t>Institutionstype</t>
  </si>
  <si>
    <t>Danmarks Tekniske Universitet</t>
  </si>
  <si>
    <t>Copenhagen Business School</t>
  </si>
  <si>
    <t>IT-Universitetet i København</t>
  </si>
  <si>
    <t>Københavns Universitet</t>
  </si>
  <si>
    <t>Roskilde Universitetscenter</t>
  </si>
  <si>
    <t>Syddansk Universitet</t>
  </si>
  <si>
    <t>Aalborg Universitet</t>
  </si>
  <si>
    <t>Aarhus Universitet</t>
  </si>
  <si>
    <t>Universiteter i alt</t>
  </si>
  <si>
    <t>Danske Hospitaler (Inkl. Universitetshospitaler)</t>
  </si>
  <si>
    <t>Sektorforskningsinstitutioner</t>
  </si>
  <si>
    <t>Danske Arkiver, Museum, Biblioteker</t>
  </si>
  <si>
    <t xml:space="preserve">Øvrige offentlige Institutioner </t>
  </si>
  <si>
    <t>Danske Private Virksomheder (Inkl. Private Hospitaler)</t>
  </si>
  <si>
    <t xml:space="preserve">Danske Private non-profit organisationer og fonde </t>
  </si>
  <si>
    <t>Udenlandske private virksomheder</t>
  </si>
  <si>
    <t>Udenlandske Universiteter</t>
  </si>
  <si>
    <t xml:space="preserve">Øvrige Udenlandske offentlige Institutioner </t>
  </si>
  <si>
    <t>Andre</t>
  </si>
  <si>
    <t>I tabellen er angivet hovedansøgers</t>
  </si>
  <si>
    <t>institutionstilknytning på ansøgningstidspunktet</t>
  </si>
  <si>
    <t>og ikke institutionstilknytningen for eventuelle</t>
  </si>
  <si>
    <t>andre deltagende forskere. Hovedansøgers</t>
  </si>
  <si>
    <t>institutionstilknytning er fordelt på ni</t>
  </si>
  <si>
    <t xml:space="preserve">kategorier. </t>
  </si>
  <si>
    <t xml:space="preserve">institutionstilknytning er fordelt på ni kategorier, samt </t>
  </si>
  <si>
    <t>de otte danske universiteter.</t>
  </si>
  <si>
    <t>institutionskategori</t>
  </si>
  <si>
    <t>Danmarks Tekniske Universitet (DTU)</t>
  </si>
  <si>
    <t>Handelshøjskolen i København (CBS)</t>
  </si>
  <si>
    <t>Roskilde Universitetscenter (RUC)</t>
  </si>
  <si>
    <t>Ansøgt beløb</t>
  </si>
  <si>
    <t>Bevilget beløb</t>
  </si>
  <si>
    <t>Succesrate for opnået tilsagn (antal bevillinger/antal ansøgninger)</t>
  </si>
  <si>
    <t>Succesrate for opnået beløb (bevilget beløb/ansøgt beløb)</t>
  </si>
  <si>
    <t>Sapere Aude trin 2: Forskningsleder</t>
  </si>
  <si>
    <t>Henvender sig til de bedste forskere, der har afsluttet et postdoc forløb, og som er parate til at udvikle sig til forskningsledere. Virkemidlet giver forskeren mulighed for at udføre og lede et forskningsprojekt over en periode på fire år og vil typisk være placeret inden en evt. ansættelse på lektor- eller professorniveau. Mod afslutningen af karrieretrinet opfordres bevillingshaver at søge Starting eller Advanced Grant fra ERC eller andre internationale midler.</t>
  </si>
  <si>
    <t>Tabel 22. Ansøgt og bevilget beløb i Det Frie Forskningsråd til Sapere Aude trin 2: Forskningsleder i mio. kr., 2011</t>
  </si>
  <si>
    <t>Ph.d. og postdoc-stipendier</t>
  </si>
  <si>
    <t>Antal årsværk</t>
  </si>
  <si>
    <t>Antal stipendier*</t>
  </si>
  <si>
    <t>* Beregnet på basis af treårige stipendier</t>
  </si>
  <si>
    <t>Antal stipendier</t>
  </si>
  <si>
    <t>Andel af bevilget beløb til postdoc</t>
  </si>
  <si>
    <t>Individuelle postdoc-stipendier</t>
  </si>
  <si>
    <t>Kvinder</t>
  </si>
  <si>
    <t>Mænd</t>
  </si>
  <si>
    <t>Total</t>
  </si>
  <si>
    <t>Statistik for Det Frie Forskningsråd 2012 (supplement til Tal om forskning 2012)</t>
  </si>
  <si>
    <t>Tabel 21. Antal ansøgninger og bevillinger i Det Frie Forskningsråd til Sapere Aude trin 2: Forskningsleder, fordelt på faglige forskningsråd, 2012</t>
  </si>
  <si>
    <t>Tabel 1. Det Frie Forskningsråds midler, budget, i mio. kr. 2012</t>
  </si>
  <si>
    <t>Tabel 2. Det Frie Forskningsråds rådgivningsopgaver, 2012</t>
  </si>
  <si>
    <t>Bevillinger i alt</t>
  </si>
  <si>
    <t>Bevilget beløb i alt, i mio. kr.</t>
  </si>
  <si>
    <t>Tabel 3. Antal ansøgninger og ansøgt beløb fordelt på ansøgningens størrelse, 2012</t>
  </si>
  <si>
    <t>Tabel 4. Antal bevillinger og bevilget beløb fordelt på ansøgningens størrelse, 2012</t>
  </si>
  <si>
    <t>Tabel 5. Antal ansøgninger opgjort på institutionstype og faglige forskningsråd, 2012</t>
  </si>
  <si>
    <t>Tabel 6. Antal bevillinger opgjort på institutionstype og faglige forskningsråd, 2012</t>
  </si>
  <si>
    <t>Tabel 7. Andel af antal ansøgninger opgjort på institutionstype og faglige forskningsråd, i pct., 2012</t>
  </si>
  <si>
    <t>Tabel 8. Andel af antal bevillinger opgjort på institutionstype og faglige forskningsråd, i pct., 2012</t>
  </si>
  <si>
    <t>Tabel 9. Ansøgt beløb fordelt på institutionstyper og faglige forskningsråd, i mio. kr, 2012</t>
  </si>
  <si>
    <t>Tabel 10. Bevilget beløb fordelt på institutionstyper og faglige råd, i mio. kr, 2012</t>
  </si>
  <si>
    <t>Tabel 11. Andel af ansøgt beløb opgjort på institutionstype og faglige forskningsråd, pct., 2012</t>
  </si>
  <si>
    <t>Tabel 12. Andel af bevilget beløb opgjort på institutionstype og faglige forskningsråd, pct., 2012</t>
  </si>
  <si>
    <t>Sapere Aude trin 1: Forskertalent</t>
  </si>
  <si>
    <t>Sapere Aude trin 3: Topforsker</t>
  </si>
  <si>
    <t>Tabel 19. Antal ansøgninger og bevillinger i Det Frie Forskningsråd til Sapere Aude trin 1: Forskertalent, fordelt på faglige forskningsråd, 2012</t>
  </si>
  <si>
    <t>Tabel 20. Ansøgt og bevilget beløb i Det Frie Forskningsråd til Sapere Aude trin 1: Forskertalent i mio. kr., 2011</t>
  </si>
  <si>
    <t>Tabel 23. Antal ansøgninger og bevillinger i Det Frie Forskningsråd til Sapere Aude trin 3: Topforsker, fordelt på faglige forskningsråd, 2012</t>
  </si>
  <si>
    <t>Tabel 24. Ansøgt og bevilget beløb i Det Frie Forskningsråd til Sapere Aude trin 3: Topforsker i mio. kr., 2012</t>
  </si>
  <si>
    <t>Tabel 25. Fuldt finansierede Ph.d. i Det Frie Forskningsråd, fordelt på faglige forskningsråd, 2012</t>
  </si>
  <si>
    <t>Tabel 26. Fuldt finansierede postdoc i Det Frie Forskningsråd, fordelt på faglige forskningsråd, 2011</t>
  </si>
  <si>
    <t>Tabel 27. Antal ansøgninger og bevillinger til postdoc-stipendier opgjort på køn og faglige råd, 2012</t>
  </si>
  <si>
    <t>Tabel 28. Ansøgt og bevilget beløb i mio. kr. til postdoc.-stipendier opgjort på køn og faglige råd, 2012</t>
  </si>
  <si>
    <t>Sapere Aude</t>
  </si>
  <si>
    <t>Tabel 20. Ansøgt og bevilget beløb i Det Frie Forskningsråd til Sapere Aude trin 1: Forskertalent i mio. kr., 2012</t>
  </si>
  <si>
    <t>Tabel 22. Ansøgt og bevilget beløb i Det Frie Forskningsråd til Sapere Aude trin 2: Forskningsleder i mio. kr., 2012</t>
  </si>
  <si>
    <t>Tabel 25. Fuldt finansierede ph.d. i Det Frie Forskningsråd, fordelt på faglige forskningsråd, 2012</t>
  </si>
  <si>
    <t>Tabel 3. Antal ansøgninger og ansøgt beløb i Det Frie Forskningsråd, fordelt på ansøgningens størrelse, 2012</t>
  </si>
  <si>
    <t>Tabel 4. Antal bevillinger og bevilget beløb i Det Frie Forskningsråd, fordelt på ansøgningens størrelse, 2012</t>
  </si>
  <si>
    <t>Tabel 5. Antal ansøgninger i Det Frie Forskningsråd, opgjort på institutionstype og faglige forskningsråd, 2012</t>
  </si>
  <si>
    <t>Tabel 6. Antal bevillinger i Det Frie Forskningsråd, opgjort på institutionstype og faglige forskningsråd, 2012</t>
  </si>
  <si>
    <t>Tabel 7. Andel af antal ansøgninger i Det Frie Forskningsråd, opgjort på institutionstype og faglige forskningsråd, i pct., 2012</t>
  </si>
  <si>
    <t>Tabel 8. Andel af antal bevillinger i Det Frie Forskningsråd, opgjort på institutionstype og faglige forskningsråd, i pct., 2012</t>
  </si>
  <si>
    <t>Tabel 9. Ansøgt beløb i Det Frie Forskningsråd, fordelt på institutionstyper og faglige forskningsråd, i mio. kr, 2012</t>
  </si>
  <si>
    <t>Tabel 10. Bevilget beløb i Det Frie Forskningsråd, fordelt på institutionstyper og faglige råd, i mio. kr, 2012</t>
  </si>
  <si>
    <t>Tabel 11. Andel af ansøgt beløb i Det Frie Forskningsråd, opgjort på institutionstype og faglige forskningsråd, pct., 2012</t>
  </si>
  <si>
    <t>Tabel 12. Andel af bevilget beløb i Det Frie Forskningsråd, opgjort på institutionstype og faglige forskningsråd, pct., 2012</t>
  </si>
  <si>
    <t>Tabel 27. Antal ansøgninger og bevillinger til postdoc-stipendier i Det Frie Forskningsråd, opgjort på køn og faglige råd, 2012</t>
  </si>
  <si>
    <t>Tabel 28. Ansøgt og bevilget beløb i mio. kr. til postdoc.-stipendier i Det Frie Forskningsråd, opgjort på køn og faglige råd, 2012</t>
  </si>
  <si>
    <t>Andel af bevilget beløb til ph.d.</t>
  </si>
  <si>
    <t>Henvender sig til de bedste yngre forskere på postdoc niveau. Virkemidlet giver forskeren mulighed for at udføre et individuelt forskningsprojekt over en periode på tre år. Bevillingshavere opfordres ved afslutningen af forløbet til at søge et Starting Grant fra ERC eller andre internationale midler. Sapere Aude Trin 1 kan ikke søges særskilt, men ansøgere af individuelle postdoc stipendier kan komme i betragtning. Derfor sættes antal ansøgninger til Sapere Aude Trin 1 til det samlede antal modtagere af DFF-Individuelt postdocstipendium.</t>
  </si>
  <si>
    <t>Tværrådslige projekter</t>
  </si>
  <si>
    <t>Tværrådslige ansøgninger defineres som ansøgninger, der har været underlagt forskningsfaglig vurdering i mere end et fagligt råd. Det Frie Forskningsråds matrixudvalg behandler alle ansøgninger med et fagligt indhold, der går på tværs af rådenes fagopdelinger. I 2012 behandlede matrixudvalget i alt 389 ansøgninger. Af disse blev 64 tværrådsligt behandlet, og de øvrige blev i det videre forløb behandlet i ét råd. Af de 64 tværrådsligt behandlede ansøgninger fik i alt 9 bevilling. Der henvises i øvrigt til Det Frie Forskningsråds Årsrapport 2012.</t>
  </si>
  <si>
    <t>Tabel 13. Antal tværrådslige ansøgninger og bevilinger i Det Frie Forskningsråd, 2012*</t>
  </si>
  <si>
    <t>Ansøgninger</t>
  </si>
  <si>
    <t>Bevillinger</t>
  </si>
  <si>
    <t>På tværs af FNU/FSS/FTP</t>
  </si>
  <si>
    <t>På tværs af FKK/FSE</t>
  </si>
  <si>
    <t>På tværs af andre rådsgrupperinger</t>
  </si>
  <si>
    <t>I alt</t>
  </si>
  <si>
    <t>Tabel 14. Ansøgt og bevilget beløb i mio. kr. til tværrådslige projekter opdelt på grupperinger i Det Frie Forskningsråd, 2012</t>
  </si>
  <si>
    <t>Tabel 15. Gennemsnitlige succesrater i pct. for tværrådslige projekter opdelt på grupperinger i Det Frie Forskningsråd,  2012</t>
  </si>
  <si>
    <t>Bevillinger/ansøgninger</t>
  </si>
  <si>
    <t>Bevilget beløb/ansøgt beløb</t>
  </si>
  <si>
    <t>Tabel 16. Antal tværrådslige ansøgninger og bevillinger til Det Frie Forskningsråd, 2012</t>
  </si>
  <si>
    <t>FNU/FSS</t>
  </si>
  <si>
    <t>FNU/FTP</t>
  </si>
  <si>
    <t>FSS/FTP</t>
  </si>
  <si>
    <t>FNU/FSS/FTP</t>
  </si>
  <si>
    <t>FKK/FSE</t>
  </si>
  <si>
    <t>FKK/FNU</t>
  </si>
  <si>
    <t>FKK/FSS</t>
  </si>
  <si>
    <t>FKK/FTP</t>
  </si>
  <si>
    <t>FSE/FSS</t>
  </si>
  <si>
    <t>FSE/FTP</t>
  </si>
  <si>
    <t>Tabel 17. Ansøgt og bevilget beløb i mio. kr. til tværrådslige projekter til Det Frie Forskningsråd, 2012</t>
  </si>
  <si>
    <t>Tabel 18. Gennemsnitlige succesrater i pct. for tværrådslige projekter i Det Frie Forskningsråd, i pct., 2012</t>
  </si>
  <si>
    <t xml:space="preserve">* Der er en lille afvigelse i fordelingen af ansøgninger på rådene i forhold til årsrapporten 2012.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</si>
</sst>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_);_(* \(#,##0\);_(* &quot;-&quot;??_);_(@_)"/>
    <numFmt numFmtId="165" formatCode="_(* #,##0.00_);_(* \(#,##0.00\);_(* &quot;-&quot;??_);_(@_)"/>
    <numFmt numFmtId="166" formatCode="_ * #,##0.0_ ;_ * \-#,##0.0_ ;_ * &quot;-&quot;??_ ;_ @_ "/>
    <numFmt numFmtId="167" formatCode="_ * #,##0_ ;_ * \-#,##0_ ;_ * &quot;-&quot;??_ ;_ @_ "/>
  </numFmts>
  <fonts count="11"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sz val="11"/>
      <name val="Times New Roman"/>
      <family val="1"/>
    </font>
    <font>
      <b/>
      <sz val="11"/>
      <name val="Times New Roman"/>
      <family val="1"/>
    </font>
    <font>
      <i/>
      <sz val="11"/>
      <name val="Times New Roman"/>
      <family val="1"/>
    </font>
    <font>
      <i/>
      <sz val="11"/>
      <color rgb="FFFF0000"/>
      <name val="Times New Roman"/>
      <family val="1"/>
    </font>
    <font>
      <sz val="11"/>
      <color rgb="FFFF0000"/>
      <name val="Times New Roman"/>
      <family val="1"/>
    </font>
    <font>
      <u/>
      <sz val="11"/>
      <color theme="10"/>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8"/>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cellStyleXfs>
  <cellXfs count="194">
    <xf numFmtId="0" fontId="0" fillId="0" borderId="0" xfId="0"/>
    <xf numFmtId="167" fontId="3" fillId="0" borderId="1" xfId="0" applyNumberFormat="1" applyFont="1" applyBorder="1"/>
    <xf numFmtId="167" fontId="3" fillId="0" borderId="1" xfId="1" applyNumberFormat="1" applyFont="1" applyBorder="1"/>
    <xf numFmtId="167" fontId="5" fillId="4" borderId="1" xfId="1" applyNumberFormat="1" applyFont="1" applyFill="1" applyBorder="1"/>
    <xf numFmtId="164" fontId="6" fillId="4" borderId="0" xfId="1" applyNumberFormat="1" applyFont="1" applyFill="1"/>
    <xf numFmtId="164" fontId="5" fillId="4" borderId="0" xfId="1" applyNumberFormat="1" applyFont="1" applyFill="1"/>
    <xf numFmtId="0" fontId="5" fillId="4" borderId="0" xfId="0" applyFont="1" applyFill="1" applyAlignment="1"/>
    <xf numFmtId="0" fontId="5" fillId="4" borderId="0" xfId="2" applyFont="1" applyFill="1" applyBorder="1"/>
    <xf numFmtId="0" fontId="5" fillId="4" borderId="0" xfId="0" applyFont="1" applyFill="1" applyBorder="1" applyAlignment="1"/>
    <xf numFmtId="164" fontId="6" fillId="4" borderId="1" xfId="1" applyNumberFormat="1" applyFont="1" applyFill="1" applyBorder="1"/>
    <xf numFmtId="164" fontId="5" fillId="4" borderId="1" xfId="1" applyNumberFormat="1" applyFont="1" applyFill="1" applyBorder="1"/>
    <xf numFmtId="164" fontId="5" fillId="4" borderId="2" xfId="1" applyNumberFormat="1" applyFont="1" applyFill="1" applyBorder="1"/>
    <xf numFmtId="164" fontId="5" fillId="4" borderId="9" xfId="1" applyNumberFormat="1" applyFont="1" applyFill="1" applyBorder="1"/>
    <xf numFmtId="164" fontId="7" fillId="4" borderId="0" xfId="1" applyNumberFormat="1" applyFont="1" applyFill="1"/>
    <xf numFmtId="164" fontId="5" fillId="4" borderId="0" xfId="1" applyNumberFormat="1" applyFont="1" applyFill="1" applyBorder="1"/>
    <xf numFmtId="164" fontId="6" fillId="4" borderId="17" xfId="1" applyNumberFormat="1" applyFont="1" applyFill="1" applyBorder="1"/>
    <xf numFmtId="167" fontId="5" fillId="4" borderId="2" xfId="1" applyNumberFormat="1" applyFont="1" applyFill="1" applyBorder="1"/>
    <xf numFmtId="167" fontId="5" fillId="4" borderId="9" xfId="1" applyNumberFormat="1" applyFont="1" applyFill="1" applyBorder="1"/>
    <xf numFmtId="167" fontId="3" fillId="0" borderId="2" xfId="1" applyNumberFormat="1" applyFont="1" applyBorder="1"/>
    <xf numFmtId="167" fontId="3" fillId="0" borderId="9" xfId="1" applyNumberFormat="1" applyFont="1" applyBorder="1"/>
    <xf numFmtId="164" fontId="5" fillId="4" borderId="12" xfId="1" applyNumberFormat="1" applyFont="1" applyFill="1" applyBorder="1"/>
    <xf numFmtId="164" fontId="5" fillId="4" borderId="13" xfId="1" applyNumberFormat="1" applyFont="1" applyFill="1" applyBorder="1"/>
    <xf numFmtId="164" fontId="5" fillId="4" borderId="18" xfId="1" applyNumberFormat="1" applyFont="1" applyFill="1" applyBorder="1"/>
    <xf numFmtId="167" fontId="3" fillId="0" borderId="2" xfId="0" applyNumberFormat="1" applyFont="1" applyBorder="1"/>
    <xf numFmtId="167" fontId="3" fillId="0" borderId="9" xfId="0" applyNumberFormat="1" applyFont="1" applyBorder="1"/>
    <xf numFmtId="0" fontId="7" fillId="4" borderId="0" xfId="0" applyFont="1" applyFill="1" applyBorder="1" applyAlignment="1">
      <alignment horizontal="left"/>
    </xf>
    <xf numFmtId="0" fontId="5" fillId="4" borderId="0" xfId="0" applyFont="1" applyFill="1"/>
    <xf numFmtId="0" fontId="7" fillId="4" borderId="0" xfId="0" applyFont="1" applyFill="1" applyAlignment="1">
      <alignment horizontal="left"/>
    </xf>
    <xf numFmtId="0" fontId="6" fillId="4" borderId="0" xfId="0" applyFont="1" applyFill="1" applyBorder="1"/>
    <xf numFmtId="0" fontId="5" fillId="4" borderId="0" xfId="2" applyFont="1" applyFill="1"/>
    <xf numFmtId="167" fontId="3" fillId="4" borderId="1" xfId="0" applyNumberFormat="1" applyFont="1" applyFill="1" applyBorder="1" applyAlignment="1"/>
    <xf numFmtId="0" fontId="6" fillId="2" borderId="0" xfId="2" applyFont="1" applyFill="1" applyBorder="1"/>
    <xf numFmtId="0" fontId="6" fillId="2" borderId="0" xfId="2" applyFont="1" applyFill="1"/>
    <xf numFmtId="0" fontId="6" fillId="3" borderId="0" xfId="0" applyFont="1" applyFill="1" applyAlignment="1">
      <alignment vertical="center"/>
    </xf>
    <xf numFmtId="0" fontId="6" fillId="4" borderId="0" xfId="0" applyFont="1" applyFill="1"/>
    <xf numFmtId="0" fontId="6" fillId="2" borderId="14" xfId="2" applyFont="1" applyFill="1" applyBorder="1" applyAlignment="1"/>
    <xf numFmtId="0" fontId="5" fillId="2" borderId="0" xfId="2" applyFont="1" applyFill="1" applyBorder="1"/>
    <xf numFmtId="0" fontId="5" fillId="2" borderId="0" xfId="2" applyFont="1" applyFill="1"/>
    <xf numFmtId="0" fontId="5" fillId="3" borderId="0" xfId="0" applyFont="1" applyFill="1" applyAlignment="1">
      <alignment vertical="center"/>
    </xf>
    <xf numFmtId="0" fontId="6" fillId="4" borderId="0" xfId="2" applyFont="1" applyFill="1" applyBorder="1"/>
    <xf numFmtId="0" fontId="4" fillId="4" borderId="0" xfId="0" applyFont="1" applyFill="1" applyBorder="1"/>
    <xf numFmtId="0" fontId="7" fillId="2" borderId="0" xfId="2" applyFont="1" applyFill="1" applyBorder="1" applyAlignment="1">
      <alignment horizontal="left"/>
    </xf>
    <xf numFmtId="0" fontId="6" fillId="2" borderId="1" xfId="2" applyFont="1" applyFill="1" applyBorder="1"/>
    <xf numFmtId="0" fontId="5" fillId="2" borderId="1" xfId="2" applyFont="1" applyFill="1" applyBorder="1"/>
    <xf numFmtId="166" fontId="5" fillId="2" borderId="1" xfId="1" applyNumberFormat="1" applyFont="1" applyFill="1" applyBorder="1"/>
    <xf numFmtId="1" fontId="5" fillId="2" borderId="0" xfId="2" applyNumberFormat="1" applyFont="1" applyFill="1" applyBorder="1"/>
    <xf numFmtId="0" fontId="5" fillId="2" borderId="2" xfId="2" applyFont="1" applyFill="1" applyBorder="1"/>
    <xf numFmtId="166" fontId="5" fillId="2" borderId="2" xfId="1" applyNumberFormat="1" applyFont="1" applyFill="1" applyBorder="1"/>
    <xf numFmtId="0" fontId="6" fillId="2" borderId="3" xfId="2" applyFont="1" applyFill="1" applyBorder="1"/>
    <xf numFmtId="166" fontId="6" fillId="2" borderId="4" xfId="1"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vertical="center"/>
    </xf>
    <xf numFmtId="0" fontId="5" fillId="2" borderId="0" xfId="2" applyFont="1" applyFill="1" applyBorder="1" applyAlignment="1">
      <alignment wrapText="1"/>
    </xf>
    <xf numFmtId="0" fontId="5" fillId="2" borderId="0" xfId="2" applyFont="1" applyFill="1" applyAlignment="1">
      <alignment wrapText="1"/>
    </xf>
    <xf numFmtId="0" fontId="5" fillId="2" borderId="0" xfId="2" applyFont="1" applyFill="1" applyAlignment="1"/>
    <xf numFmtId="0" fontId="8" fillId="2" borderId="0" xfId="2" applyFont="1" applyFill="1"/>
    <xf numFmtId="0" fontId="9" fillId="2" borderId="0" xfId="2" applyFont="1" applyFill="1"/>
    <xf numFmtId="0" fontId="5" fillId="0" borderId="0" xfId="2" applyFont="1" applyFill="1"/>
    <xf numFmtId="0" fontId="3" fillId="4" borderId="0" xfId="0" applyFont="1" applyFill="1"/>
    <xf numFmtId="0" fontId="3" fillId="4" borderId="1" xfId="0" applyFont="1" applyFill="1" applyBorder="1"/>
    <xf numFmtId="0" fontId="3" fillId="4" borderId="2" xfId="0" applyFont="1" applyFill="1" applyBorder="1"/>
    <xf numFmtId="0" fontId="3" fillId="4" borderId="0" xfId="0" applyFont="1" applyFill="1" applyBorder="1"/>
    <xf numFmtId="0" fontId="3" fillId="4" borderId="6" xfId="0" applyFont="1" applyFill="1" applyBorder="1"/>
    <xf numFmtId="0" fontId="3" fillId="4" borderId="8" xfId="0" applyFont="1" applyFill="1" applyBorder="1"/>
    <xf numFmtId="0" fontId="3" fillId="4" borderId="9" xfId="0" applyFont="1" applyFill="1" applyBorder="1"/>
    <xf numFmtId="0" fontId="6" fillId="4" borderId="1" xfId="0" applyFont="1" applyFill="1" applyBorder="1"/>
    <xf numFmtId="0" fontId="6" fillId="4" borderId="7" xfId="0" applyFont="1" applyFill="1" applyBorder="1"/>
    <xf numFmtId="0" fontId="7" fillId="4" borderId="0" xfId="0" applyFont="1" applyFill="1"/>
    <xf numFmtId="0" fontId="5" fillId="2" borderId="7" xfId="2" applyFont="1" applyFill="1" applyBorder="1"/>
    <xf numFmtId="1" fontId="5" fillId="2" borderId="1" xfId="2" applyNumberFormat="1" applyFont="1" applyFill="1" applyBorder="1"/>
    <xf numFmtId="0" fontId="5" fillId="2" borderId="10" xfId="2" applyFont="1" applyFill="1" applyBorder="1"/>
    <xf numFmtId="0" fontId="6" fillId="2" borderId="2" xfId="2" applyFont="1" applyFill="1" applyBorder="1"/>
    <xf numFmtId="0" fontId="6" fillId="2" borderId="11" xfId="2" applyFont="1" applyFill="1" applyBorder="1"/>
    <xf numFmtId="0" fontId="5" fillId="2" borderId="12" xfId="2" applyFont="1" applyFill="1" applyBorder="1"/>
    <xf numFmtId="3" fontId="3" fillId="0" borderId="1" xfId="0" applyNumberFormat="1" applyFont="1" applyBorder="1"/>
    <xf numFmtId="0" fontId="5" fillId="2" borderId="0" xfId="2" applyNumberFormat="1" applyFont="1" applyFill="1" applyBorder="1"/>
    <xf numFmtId="0" fontId="5" fillId="2" borderId="13" xfId="2" applyFont="1" applyFill="1" applyBorder="1"/>
    <xf numFmtId="3" fontId="3" fillId="0" borderId="2" xfId="0" applyNumberFormat="1" applyFont="1" applyBorder="1"/>
    <xf numFmtId="1" fontId="5" fillId="2" borderId="2" xfId="2" applyNumberFormat="1" applyFont="1" applyFill="1" applyBorder="1"/>
    <xf numFmtId="0" fontId="5" fillId="2" borderId="3" xfId="2" applyFont="1" applyFill="1" applyBorder="1"/>
    <xf numFmtId="1" fontId="6" fillId="2" borderId="4" xfId="2" applyNumberFormat="1" applyFont="1" applyFill="1" applyBorder="1"/>
    <xf numFmtId="0" fontId="7" fillId="2" borderId="0" xfId="2" applyNumberFormat="1" applyFont="1" applyFill="1" applyBorder="1" applyAlignment="1">
      <alignment wrapText="1"/>
    </xf>
    <xf numFmtId="1" fontId="5" fillId="2" borderId="0" xfId="2" applyNumberFormat="1" applyFont="1" applyFill="1"/>
    <xf numFmtId="1" fontId="6" fillId="2" borderId="10" xfId="2" applyNumberFormat="1" applyFont="1" applyFill="1" applyBorder="1"/>
    <xf numFmtId="1" fontId="6" fillId="2" borderId="1" xfId="2" applyNumberFormat="1" applyFont="1" applyFill="1" applyBorder="1"/>
    <xf numFmtId="1" fontId="6" fillId="2" borderId="0" xfId="2" applyNumberFormat="1" applyFont="1" applyFill="1" applyBorder="1"/>
    <xf numFmtId="1" fontId="5" fillId="2" borderId="7" xfId="2" applyNumberFormat="1" applyFont="1" applyFill="1" applyBorder="1"/>
    <xf numFmtId="167" fontId="3" fillId="0" borderId="7" xfId="0" applyNumberFormat="1" applyFont="1" applyBorder="1"/>
    <xf numFmtId="1" fontId="6" fillId="2" borderId="0" xfId="2" applyNumberFormat="1" applyFont="1" applyFill="1"/>
    <xf numFmtId="1" fontId="6" fillId="2" borderId="2" xfId="2" applyNumberFormat="1" applyFont="1" applyFill="1" applyBorder="1"/>
    <xf numFmtId="167" fontId="3" fillId="4" borderId="0" xfId="0" applyNumberFormat="1" applyFont="1" applyFill="1" applyBorder="1"/>
    <xf numFmtId="0" fontId="7" fillId="2" borderId="0" xfId="2" applyFont="1" applyFill="1"/>
    <xf numFmtId="164" fontId="3" fillId="2" borderId="0" xfId="3" applyNumberFormat="1" applyFont="1" applyFill="1"/>
    <xf numFmtId="164" fontId="3" fillId="2" borderId="0" xfId="3" applyNumberFormat="1" applyFont="1" applyFill="1" applyBorder="1"/>
    <xf numFmtId="167" fontId="5" fillId="4" borderId="0" xfId="2" applyNumberFormat="1" applyFont="1" applyFill="1" applyBorder="1"/>
    <xf numFmtId="0" fontId="7" fillId="4" borderId="0" xfId="2" applyFont="1" applyFill="1" applyBorder="1"/>
    <xf numFmtId="0" fontId="10" fillId="4" borderId="0" xfId="4" applyFill="1" applyBorder="1"/>
    <xf numFmtId="0" fontId="10" fillId="4" borderId="0" xfId="4" applyFill="1" applyBorder="1" applyAlignment="1">
      <alignment vertical="center"/>
    </xf>
    <xf numFmtId="164" fontId="10" fillId="4" borderId="0" xfId="4" applyNumberFormat="1" applyFill="1" applyBorder="1"/>
    <xf numFmtId="0" fontId="10" fillId="4" borderId="0" xfId="4" applyFill="1" applyBorder="1" applyAlignment="1"/>
    <xf numFmtId="164" fontId="6" fillId="4" borderId="7" xfId="1" applyNumberFormat="1" applyFont="1" applyFill="1" applyBorder="1"/>
    <xf numFmtId="0" fontId="7" fillId="4" borderId="0" xfId="2" applyFont="1" applyFill="1" applyBorder="1" applyAlignment="1">
      <alignment horizontal="left"/>
    </xf>
    <xf numFmtId="0" fontId="6" fillId="4" borderId="0" xfId="2" applyFont="1" applyFill="1"/>
    <xf numFmtId="0" fontId="5" fillId="4" borderId="0" xfId="2" applyFont="1" applyFill="1" applyBorder="1" applyAlignment="1">
      <alignment horizontal="right"/>
    </xf>
    <xf numFmtId="164" fontId="5" fillId="4" borderId="0" xfId="3" applyNumberFormat="1" applyFont="1" applyFill="1" applyBorder="1" applyAlignment="1">
      <alignment horizontal="right"/>
    </xf>
    <xf numFmtId="0" fontId="6" fillId="4" borderId="1" xfId="2" applyFont="1" applyFill="1" applyBorder="1"/>
    <xf numFmtId="0" fontId="6" fillId="4" borderId="1" xfId="2" applyFont="1" applyFill="1" applyBorder="1" applyAlignment="1">
      <alignment horizontal="right"/>
    </xf>
    <xf numFmtId="0" fontId="5" fillId="4" borderId="1" xfId="2" applyFont="1" applyFill="1" applyBorder="1"/>
    <xf numFmtId="0" fontId="5" fillId="4" borderId="2" xfId="2" applyFont="1" applyFill="1" applyBorder="1"/>
    <xf numFmtId="0" fontId="5" fillId="4" borderId="3" xfId="2" applyFont="1" applyFill="1" applyBorder="1"/>
    <xf numFmtId="0" fontId="5" fillId="4" borderId="15" xfId="2" applyFont="1" applyFill="1" applyBorder="1" applyAlignment="1"/>
    <xf numFmtId="3" fontId="5" fillId="4" borderId="0" xfId="2" applyNumberFormat="1" applyFont="1" applyFill="1" applyBorder="1"/>
    <xf numFmtId="0" fontId="9" fillId="4" borderId="0" xfId="2" applyFont="1" applyFill="1"/>
    <xf numFmtId="0" fontId="7" fillId="2" borderId="0" xfId="2" applyFont="1" applyFill="1" applyBorder="1" applyAlignment="1">
      <alignment horizontal="left" wrapText="1"/>
    </xf>
    <xf numFmtId="167" fontId="3" fillId="4" borderId="0" xfId="0" applyNumberFormat="1" applyFont="1" applyFill="1" applyBorder="1" applyAlignment="1">
      <alignment horizontal="left"/>
    </xf>
    <xf numFmtId="167" fontId="3" fillId="4" borderId="0" xfId="0" applyNumberFormat="1" applyFont="1" applyFill="1" applyBorder="1" applyAlignment="1">
      <alignment horizontal="left" indent="1"/>
    </xf>
    <xf numFmtId="1" fontId="5" fillId="4" borderId="0" xfId="2" applyNumberFormat="1" applyFont="1" applyFill="1" applyBorder="1"/>
    <xf numFmtId="0" fontId="5" fillId="4" borderId="0" xfId="2" applyNumberFormat="1" applyFont="1" applyFill="1" applyBorder="1"/>
    <xf numFmtId="0" fontId="3" fillId="4" borderId="0" xfId="0" applyFont="1" applyFill="1" applyBorder="1" applyAlignment="1">
      <alignment horizontal="left"/>
    </xf>
    <xf numFmtId="0" fontId="3" fillId="4" borderId="0" xfId="0" applyFont="1" applyFill="1" applyBorder="1" applyAlignment="1">
      <alignment horizontal="left" indent="1"/>
    </xf>
    <xf numFmtId="0" fontId="3" fillId="4" borderId="0" xfId="0" applyFont="1" applyFill="1" applyBorder="1" applyAlignment="1">
      <alignment horizontal="left" indent="2"/>
    </xf>
    <xf numFmtId="167" fontId="3" fillId="4" borderId="0" xfId="0" applyNumberFormat="1" applyFont="1" applyFill="1" applyBorder="1" applyAlignment="1">
      <alignment horizontal="left" indent="2"/>
    </xf>
    <xf numFmtId="167" fontId="3" fillId="4" borderId="1" xfId="0" applyNumberFormat="1" applyFont="1" applyFill="1" applyBorder="1"/>
    <xf numFmtId="167" fontId="3" fillId="4" borderId="9" xfId="0" applyNumberFormat="1" applyFont="1" applyFill="1" applyBorder="1"/>
    <xf numFmtId="167" fontId="3" fillId="4" borderId="2" xfId="0" applyNumberFormat="1" applyFont="1" applyFill="1" applyBorder="1"/>
    <xf numFmtId="164" fontId="3" fillId="4" borderId="0" xfId="3" applyNumberFormat="1" applyFont="1" applyFill="1" applyBorder="1"/>
    <xf numFmtId="164" fontId="4" fillId="4" borderId="0" xfId="3" applyNumberFormat="1" applyFont="1" applyFill="1" applyBorder="1"/>
    <xf numFmtId="167" fontId="6" fillId="4" borderId="0" xfId="2" applyNumberFormat="1" applyFont="1" applyFill="1" applyBorder="1"/>
    <xf numFmtId="167" fontId="3" fillId="0" borderId="3" xfId="1" applyNumberFormat="1" applyFont="1" applyBorder="1"/>
    <xf numFmtId="167" fontId="3" fillId="0" borderId="4" xfId="1" applyNumberFormat="1" applyFont="1" applyBorder="1"/>
    <xf numFmtId="167" fontId="3" fillId="0" borderId="5" xfId="1" applyNumberFormat="1" applyFont="1" applyBorder="1"/>
    <xf numFmtId="164" fontId="6" fillId="4" borderId="2" xfId="1" applyNumberFormat="1" applyFont="1" applyFill="1" applyBorder="1"/>
    <xf numFmtId="0" fontId="5" fillId="4" borderId="1" xfId="0" applyFont="1" applyFill="1" applyBorder="1" applyAlignment="1"/>
    <xf numFmtId="167" fontId="3" fillId="4" borderId="3" xfId="0" applyNumberFormat="1" applyFont="1" applyFill="1" applyBorder="1"/>
    <xf numFmtId="167" fontId="3" fillId="4" borderId="4" xfId="0" applyNumberFormat="1" applyFont="1" applyFill="1" applyBorder="1"/>
    <xf numFmtId="167" fontId="3" fillId="4" borderId="5" xfId="0" applyNumberFormat="1" applyFont="1" applyFill="1" applyBorder="1"/>
    <xf numFmtId="167" fontId="5" fillId="4" borderId="3" xfId="1" applyNumberFormat="1" applyFont="1" applyFill="1" applyBorder="1"/>
    <xf numFmtId="167" fontId="5" fillId="4" borderId="4" xfId="1" applyNumberFormat="1" applyFont="1" applyFill="1" applyBorder="1"/>
    <xf numFmtId="167" fontId="5" fillId="4" borderId="5" xfId="1" applyNumberFormat="1" applyFont="1" applyFill="1" applyBorder="1"/>
    <xf numFmtId="164" fontId="5" fillId="4" borderId="3" xfId="1" applyNumberFormat="1" applyFont="1" applyFill="1" applyBorder="1"/>
    <xf numFmtId="164" fontId="5" fillId="4" borderId="4" xfId="1" applyNumberFormat="1" applyFont="1" applyFill="1" applyBorder="1"/>
    <xf numFmtId="164" fontId="5" fillId="4" borderId="5" xfId="1" applyNumberFormat="1" applyFont="1" applyFill="1" applyBorder="1"/>
    <xf numFmtId="167" fontId="5" fillId="2" borderId="0" xfId="2" applyNumberFormat="1" applyFont="1" applyFill="1"/>
    <xf numFmtId="0" fontId="5" fillId="2" borderId="0" xfId="2" applyFont="1" applyFill="1"/>
    <xf numFmtId="164" fontId="3" fillId="2" borderId="0" xfId="3" applyNumberFormat="1" applyFont="1" applyFill="1"/>
    <xf numFmtId="164" fontId="6" fillId="2" borderId="0" xfId="3" applyNumberFormat="1" applyFont="1" applyFill="1"/>
    <xf numFmtId="164" fontId="3" fillId="2" borderId="1" xfId="3" applyNumberFormat="1" applyFont="1" applyFill="1" applyBorder="1"/>
    <xf numFmtId="0" fontId="5" fillId="2" borderId="1" xfId="2" applyFont="1" applyFill="1" applyBorder="1"/>
    <xf numFmtId="164" fontId="3" fillId="2" borderId="12" xfId="3" applyNumberFormat="1" applyFont="1" applyFill="1" applyBorder="1"/>
    <xf numFmtId="167" fontId="3" fillId="0" borderId="1" xfId="0" applyNumberFormat="1" applyFont="1" applyBorder="1"/>
    <xf numFmtId="164" fontId="3" fillId="2" borderId="13" xfId="3" applyNumberFormat="1" applyFont="1" applyFill="1" applyBorder="1"/>
    <xf numFmtId="164" fontId="5" fillId="2" borderId="17" xfId="3" applyNumberFormat="1" applyFont="1" applyFill="1" applyBorder="1"/>
    <xf numFmtId="164" fontId="4" fillId="2" borderId="4" xfId="3" applyNumberFormat="1" applyFont="1" applyFill="1" applyBorder="1"/>
    <xf numFmtId="164" fontId="3" fillId="2" borderId="2" xfId="3" applyNumberFormat="1" applyFont="1" applyFill="1" applyBorder="1"/>
    <xf numFmtId="164" fontId="5" fillId="2" borderId="3" xfId="3" applyNumberFormat="1" applyFont="1" applyFill="1" applyBorder="1"/>
    <xf numFmtId="0" fontId="7" fillId="2" borderId="0" xfId="2" applyFont="1" applyFill="1" applyAlignment="1">
      <alignment horizontal="left" wrapText="1"/>
    </xf>
    <xf numFmtId="0" fontId="6" fillId="2" borderId="1" xfId="2" applyFont="1" applyFill="1" applyBorder="1" applyAlignment="1">
      <alignment horizontal="left" wrapText="1"/>
    </xf>
    <xf numFmtId="0" fontId="6" fillId="2" borderId="7" xfId="2" applyFont="1" applyFill="1" applyBorder="1" applyAlignment="1">
      <alignment horizontal="left" vertical="center" wrapText="1"/>
    </xf>
    <xf numFmtId="0" fontId="6" fillId="2" borderId="4" xfId="2" applyFont="1" applyFill="1" applyBorder="1"/>
    <xf numFmtId="0" fontId="6" fillId="2" borderId="5" xfId="2" applyFont="1" applyFill="1" applyBorder="1"/>
    <xf numFmtId="3" fontId="5" fillId="2" borderId="1" xfId="3" applyNumberFormat="1" applyFont="1" applyFill="1" applyBorder="1" applyAlignment="1">
      <alignment horizontal="right"/>
    </xf>
    <xf numFmtId="3" fontId="5" fillId="2" borderId="7" xfId="3" applyNumberFormat="1" applyFont="1" applyFill="1" applyBorder="1" applyAlignment="1">
      <alignment horizontal="right"/>
    </xf>
    <xf numFmtId="3" fontId="6" fillId="2" borderId="4" xfId="3" applyNumberFormat="1" applyFont="1" applyFill="1" applyBorder="1"/>
    <xf numFmtId="3" fontId="6" fillId="2" borderId="5" xfId="3" applyNumberFormat="1" applyFont="1" applyFill="1" applyBorder="1"/>
    <xf numFmtId="9" fontId="5" fillId="2" borderId="1" xfId="5" applyFont="1" applyFill="1" applyBorder="1"/>
    <xf numFmtId="9" fontId="5" fillId="2" borderId="2" xfId="5" applyFont="1" applyFill="1" applyBorder="1"/>
    <xf numFmtId="9" fontId="6" fillId="2" borderId="4" xfId="5" applyFont="1" applyFill="1" applyBorder="1"/>
    <xf numFmtId="9" fontId="6" fillId="2" borderId="5" xfId="5" applyFont="1" applyFill="1" applyBorder="1"/>
    <xf numFmtId="0" fontId="5" fillId="2" borderId="0" xfId="5" applyNumberFormat="1" applyFont="1" applyFill="1"/>
    <xf numFmtId="0" fontId="0" fillId="0" borderId="0" xfId="0" applyAlignment="1">
      <alignment wrapText="1"/>
    </xf>
    <xf numFmtId="0" fontId="10" fillId="2" borderId="0" xfId="4" applyFill="1"/>
    <xf numFmtId="0" fontId="10" fillId="4" borderId="0" xfId="4" applyFill="1" applyAlignment="1"/>
    <xf numFmtId="0" fontId="4" fillId="0" borderId="0" xfId="0" applyFont="1"/>
    <xf numFmtId="167" fontId="5" fillId="2" borderId="1" xfId="1" applyNumberFormat="1" applyFont="1" applyFill="1" applyBorder="1"/>
    <xf numFmtId="167" fontId="5" fillId="2" borderId="1" xfId="1" quotePrefix="1" applyNumberFormat="1" applyFont="1" applyFill="1" applyBorder="1"/>
    <xf numFmtId="167" fontId="5" fillId="2" borderId="2" xfId="1" applyNumberFormat="1" applyFont="1" applyFill="1" applyBorder="1"/>
    <xf numFmtId="167" fontId="6" fillId="2" borderId="4" xfId="1" applyNumberFormat="1" applyFont="1" applyFill="1" applyBorder="1"/>
    <xf numFmtId="167" fontId="6" fillId="2" borderId="5" xfId="1" applyNumberFormat="1" applyFont="1" applyFill="1" applyBorder="1"/>
    <xf numFmtId="0" fontId="5" fillId="0" borderId="0" xfId="0" applyFont="1" applyAlignment="1">
      <alignment horizontal="center" vertical="center" wrapText="1"/>
    </xf>
    <xf numFmtId="0" fontId="7" fillId="3" borderId="0" xfId="0" applyFont="1" applyFill="1" applyAlignment="1">
      <alignment vertical="center"/>
    </xf>
    <xf numFmtId="0" fontId="7" fillId="2" borderId="0" xfId="2" applyFont="1" applyFill="1" applyAlignment="1">
      <alignment horizontal="left" wrapText="1"/>
    </xf>
    <xf numFmtId="0" fontId="5" fillId="0" borderId="0" xfId="2" applyFont="1" applyFill="1" applyAlignment="1">
      <alignment wrapText="1"/>
    </xf>
    <xf numFmtId="0" fontId="7" fillId="2" borderId="0" xfId="2" applyFont="1" applyFill="1" applyBorder="1" applyAlignment="1">
      <alignment horizontal="left" wrapText="1"/>
    </xf>
    <xf numFmtId="0" fontId="7" fillId="2" borderId="0" xfId="2" applyNumberFormat="1" applyFont="1" applyFill="1" applyBorder="1" applyAlignment="1">
      <alignment horizontal="left"/>
    </xf>
    <xf numFmtId="0" fontId="7" fillId="2" borderId="0" xfId="2" applyNumberFormat="1" applyFont="1" applyFill="1" applyBorder="1" applyAlignment="1">
      <alignment horizontal="left" vertical="top" wrapText="1"/>
    </xf>
    <xf numFmtId="0" fontId="5" fillId="4" borderId="0" xfId="2" applyFont="1" applyFill="1" applyAlignment="1">
      <alignment horizontal="center"/>
    </xf>
    <xf numFmtId="3" fontId="5" fillId="4" borderId="15" xfId="0" applyNumberFormat="1" applyFont="1" applyFill="1" applyBorder="1" applyAlignment="1">
      <alignment horizontal="center"/>
    </xf>
    <xf numFmtId="3" fontId="5" fillId="4" borderId="0" xfId="0" applyNumberFormat="1" applyFont="1" applyFill="1" applyBorder="1" applyAlignment="1">
      <alignment horizontal="center"/>
    </xf>
    <xf numFmtId="0" fontId="5" fillId="4" borderId="15" xfId="2" applyFont="1" applyFill="1" applyBorder="1" applyAlignment="1">
      <alignment horizontal="left"/>
    </xf>
    <xf numFmtId="164" fontId="6" fillId="2" borderId="12" xfId="3" applyNumberFormat="1" applyFont="1" applyFill="1" applyBorder="1" applyAlignment="1">
      <alignment horizontal="center"/>
    </xf>
    <xf numFmtId="164" fontId="6" fillId="2" borderId="19" xfId="3" applyNumberFormat="1" applyFont="1" applyFill="1" applyBorder="1" applyAlignment="1">
      <alignment horizontal="center"/>
    </xf>
    <xf numFmtId="164" fontId="6" fillId="2" borderId="16" xfId="3" applyNumberFormat="1" applyFont="1" applyFill="1" applyBorder="1" applyAlignment="1">
      <alignment horizontal="center"/>
    </xf>
    <xf numFmtId="164" fontId="4" fillId="4" borderId="0" xfId="3" applyNumberFormat="1" applyFont="1" applyFill="1" applyBorder="1" applyAlignment="1">
      <alignment horizontal="center"/>
    </xf>
    <xf numFmtId="164" fontId="4" fillId="4" borderId="0" xfId="3" applyNumberFormat="1" applyFont="1" applyFill="1" applyBorder="1" applyAlignment="1">
      <alignment horizontal="center" vertical="center"/>
    </xf>
  </cellXfs>
  <cellStyles count="6">
    <cellStyle name="Comma" xfId="1" builtinId="3"/>
    <cellStyle name="Hyperlink" xfId="4" builtinId="8"/>
    <cellStyle name="Komma 2" xfId="3"/>
    <cellStyle name="Normal" xfId="0" builtinId="0"/>
    <cellStyle name="Normal 2" xfId="2"/>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abSelected="1" zoomScale="75" zoomScaleNormal="75" workbookViewId="0"/>
  </sheetViews>
  <sheetFormatPr defaultColWidth="9.109375" defaultRowHeight="13.8" x14ac:dyDescent="0.25"/>
  <cols>
    <col min="1" max="16384" width="9.109375" style="61"/>
  </cols>
  <sheetData>
    <row r="1" spans="1:12" ht="15" x14ac:dyDescent="0.25">
      <c r="A1" s="39" t="s">
        <v>0</v>
      </c>
    </row>
    <row r="2" spans="1:12" ht="14.4" x14ac:dyDescent="0.3">
      <c r="A2" s="96" t="s">
        <v>88</v>
      </c>
      <c r="B2" s="96"/>
      <c r="C2" s="96"/>
      <c r="D2" s="96"/>
      <c r="E2" s="96"/>
      <c r="F2" s="96"/>
      <c r="G2" s="96"/>
      <c r="J2" s="37"/>
    </row>
    <row r="3" spans="1:12" ht="14.4" x14ac:dyDescent="0.3">
      <c r="A3" s="97" t="s">
        <v>89</v>
      </c>
      <c r="B3" s="96"/>
      <c r="C3" s="96"/>
      <c r="D3" s="96"/>
      <c r="E3" s="96"/>
      <c r="F3" s="96"/>
      <c r="J3" s="37"/>
    </row>
    <row r="6" spans="1:12" x14ac:dyDescent="0.25">
      <c r="A6" s="28" t="s">
        <v>21</v>
      </c>
    </row>
    <row r="7" spans="1:12" ht="14.4" x14ac:dyDescent="0.3">
      <c r="A7" s="96" t="s">
        <v>92</v>
      </c>
      <c r="B7" s="96"/>
      <c r="C7" s="96"/>
      <c r="D7" s="96"/>
      <c r="E7" s="96"/>
      <c r="F7" s="96"/>
      <c r="G7" s="96"/>
      <c r="H7" s="96"/>
    </row>
    <row r="8" spans="1:12" ht="14.4" x14ac:dyDescent="0.3">
      <c r="A8" s="96" t="s">
        <v>93</v>
      </c>
      <c r="B8" s="96"/>
      <c r="C8" s="96"/>
      <c r="D8" s="96"/>
      <c r="E8" s="96"/>
      <c r="F8" s="96"/>
      <c r="G8" s="96"/>
      <c r="H8" s="96"/>
    </row>
    <row r="11" spans="1:12" x14ac:dyDescent="0.25">
      <c r="A11" s="28" t="s">
        <v>36</v>
      </c>
    </row>
    <row r="12" spans="1:12" ht="14.4" x14ac:dyDescent="0.3">
      <c r="A12" s="98" t="s">
        <v>94</v>
      </c>
      <c r="B12" s="96"/>
      <c r="C12" s="96"/>
      <c r="D12" s="96"/>
      <c r="E12" s="96"/>
      <c r="F12" s="96"/>
      <c r="G12" s="96"/>
      <c r="H12" s="96"/>
      <c r="I12" s="96"/>
      <c r="L12" s="6"/>
    </row>
    <row r="13" spans="1:12" ht="14.4" x14ac:dyDescent="0.3">
      <c r="A13" s="98" t="s">
        <v>95</v>
      </c>
      <c r="B13" s="96"/>
      <c r="C13" s="96"/>
      <c r="D13" s="96"/>
      <c r="E13" s="96"/>
      <c r="F13" s="96"/>
      <c r="G13" s="96"/>
      <c r="H13" s="96"/>
      <c r="I13" s="96"/>
      <c r="L13" s="6"/>
    </row>
    <row r="14" spans="1:12" ht="14.4" x14ac:dyDescent="0.3">
      <c r="A14" s="98" t="s">
        <v>96</v>
      </c>
      <c r="B14" s="96"/>
      <c r="C14" s="96"/>
      <c r="D14" s="96"/>
      <c r="E14" s="96"/>
      <c r="F14" s="96"/>
      <c r="G14" s="96"/>
      <c r="H14" s="96"/>
      <c r="I14" s="96"/>
      <c r="J14" s="96"/>
      <c r="L14" s="6"/>
    </row>
    <row r="15" spans="1:12" ht="14.4" x14ac:dyDescent="0.3">
      <c r="A15" s="98" t="s">
        <v>97</v>
      </c>
      <c r="B15" s="96"/>
      <c r="C15" s="96"/>
      <c r="D15" s="96"/>
      <c r="E15" s="96"/>
      <c r="F15" s="96"/>
      <c r="G15" s="96"/>
      <c r="H15" s="96"/>
      <c r="I15" s="96"/>
      <c r="J15" s="96"/>
      <c r="L15" s="6"/>
    </row>
    <row r="16" spans="1:12" ht="14.4" x14ac:dyDescent="0.3">
      <c r="A16" s="98" t="s">
        <v>98</v>
      </c>
      <c r="B16" s="96"/>
      <c r="C16" s="96"/>
      <c r="D16" s="96"/>
      <c r="E16" s="96"/>
      <c r="F16" s="96"/>
      <c r="G16" s="96"/>
      <c r="H16" s="96"/>
      <c r="I16" s="96"/>
      <c r="L16" s="6"/>
    </row>
    <row r="17" spans="1:14" ht="14.4" x14ac:dyDescent="0.3">
      <c r="A17" s="98" t="s">
        <v>99</v>
      </c>
      <c r="B17" s="96"/>
      <c r="C17" s="96"/>
      <c r="D17" s="96"/>
      <c r="E17" s="96"/>
      <c r="F17" s="96"/>
      <c r="G17" s="96"/>
      <c r="H17" s="96"/>
      <c r="L17" s="6"/>
    </row>
    <row r="18" spans="1:14" ht="14.4" x14ac:dyDescent="0.3">
      <c r="A18" s="98" t="s">
        <v>100</v>
      </c>
      <c r="B18" s="96"/>
      <c r="C18" s="96"/>
      <c r="D18" s="96"/>
      <c r="E18" s="96"/>
      <c r="F18" s="96"/>
      <c r="G18" s="96"/>
      <c r="H18" s="96"/>
      <c r="I18" s="96"/>
      <c r="J18" s="96"/>
      <c r="L18" s="6"/>
    </row>
    <row r="19" spans="1:14" ht="14.4" x14ac:dyDescent="0.3">
      <c r="A19" s="98" t="s">
        <v>101</v>
      </c>
      <c r="B19" s="96"/>
      <c r="C19" s="96"/>
      <c r="D19" s="96"/>
      <c r="E19" s="96"/>
      <c r="F19" s="96"/>
      <c r="G19" s="96"/>
      <c r="H19" s="96"/>
      <c r="I19" s="96"/>
      <c r="J19" s="96"/>
      <c r="L19" s="6"/>
    </row>
    <row r="20" spans="1:14" ht="15" x14ac:dyDescent="0.25">
      <c r="A20" s="98"/>
      <c r="B20" s="96"/>
      <c r="C20" s="96"/>
      <c r="D20" s="96"/>
      <c r="E20" s="96"/>
      <c r="F20" s="96"/>
      <c r="G20" s="96"/>
      <c r="H20" s="96"/>
      <c r="I20" s="96"/>
      <c r="J20" s="96"/>
      <c r="L20" s="6"/>
    </row>
    <row r="21" spans="1:14" ht="15" x14ac:dyDescent="0.25">
      <c r="A21" s="98"/>
      <c r="B21" s="96"/>
      <c r="C21" s="96"/>
      <c r="D21" s="96"/>
      <c r="E21" s="96"/>
      <c r="F21" s="96"/>
      <c r="G21" s="96"/>
      <c r="H21" s="96"/>
      <c r="I21" s="96"/>
      <c r="J21" s="96"/>
      <c r="L21" s="6"/>
    </row>
    <row r="22" spans="1:14" ht="14.4" x14ac:dyDescent="0.3">
      <c r="A22" s="172" t="s">
        <v>130</v>
      </c>
      <c r="B22" s="96"/>
      <c r="C22" s="96"/>
      <c r="D22" s="96"/>
      <c r="E22" s="96"/>
      <c r="F22" s="96"/>
      <c r="G22" s="96"/>
      <c r="H22" s="96"/>
      <c r="I22" s="96"/>
      <c r="J22" s="96"/>
      <c r="L22" s="6"/>
    </row>
    <row r="23" spans="1:14" ht="14.4" x14ac:dyDescent="0.3">
      <c r="A23" s="170" t="s">
        <v>132</v>
      </c>
      <c r="B23" s="96"/>
      <c r="C23" s="96"/>
      <c r="D23" s="96"/>
      <c r="E23" s="96"/>
      <c r="F23" s="96"/>
      <c r="G23" s="96"/>
      <c r="H23" s="96"/>
      <c r="I23" s="96"/>
      <c r="J23" s="96"/>
      <c r="L23" s="6"/>
    </row>
    <row r="24" spans="1:14" ht="14.4" x14ac:dyDescent="0.3">
      <c r="A24" s="170" t="s">
        <v>139</v>
      </c>
      <c r="B24" s="96"/>
      <c r="C24" s="96"/>
      <c r="D24" s="96"/>
      <c r="E24" s="96"/>
      <c r="F24" s="96"/>
      <c r="G24" s="96"/>
      <c r="H24" s="96"/>
      <c r="I24" s="96"/>
      <c r="J24" s="96"/>
      <c r="K24" s="96"/>
      <c r="L24" s="171"/>
      <c r="M24" s="96"/>
      <c r="N24" s="96"/>
    </row>
    <row r="25" spans="1:14" ht="14.4" x14ac:dyDescent="0.3">
      <c r="A25" s="170" t="s">
        <v>140</v>
      </c>
      <c r="B25" s="96"/>
      <c r="C25" s="96"/>
      <c r="D25" s="96"/>
      <c r="E25" s="96"/>
      <c r="F25" s="96"/>
      <c r="G25" s="96"/>
      <c r="H25" s="96"/>
      <c r="I25" s="96"/>
      <c r="J25" s="96"/>
      <c r="K25" s="96"/>
      <c r="L25" s="171"/>
      <c r="M25" s="96"/>
      <c r="N25" s="96"/>
    </row>
    <row r="26" spans="1:14" ht="14.4" x14ac:dyDescent="0.3">
      <c r="A26" s="170" t="s">
        <v>143</v>
      </c>
      <c r="B26" s="96"/>
      <c r="C26" s="96"/>
      <c r="D26" s="96"/>
      <c r="E26" s="96"/>
      <c r="F26" s="96"/>
      <c r="G26" s="96"/>
      <c r="H26" s="96"/>
      <c r="I26" s="96"/>
      <c r="J26" s="96"/>
      <c r="L26" s="6"/>
    </row>
    <row r="27" spans="1:14" ht="14.4" x14ac:dyDescent="0.3">
      <c r="A27" s="170" t="s">
        <v>154</v>
      </c>
      <c r="B27" s="96"/>
      <c r="C27" s="96"/>
      <c r="D27" s="96"/>
      <c r="E27" s="96"/>
      <c r="F27" s="96"/>
      <c r="G27" s="96"/>
      <c r="H27" s="96"/>
      <c r="I27" s="96"/>
      <c r="J27" s="96"/>
      <c r="K27" s="96"/>
      <c r="L27" s="6"/>
    </row>
    <row r="28" spans="1:14" ht="14.4" x14ac:dyDescent="0.3">
      <c r="A28" s="170" t="s">
        <v>155</v>
      </c>
      <c r="B28" s="96"/>
      <c r="C28" s="96"/>
      <c r="D28" s="96"/>
      <c r="E28" s="96"/>
      <c r="F28" s="96"/>
      <c r="G28" s="96"/>
      <c r="H28" s="96"/>
      <c r="I28" s="96"/>
      <c r="J28" s="96"/>
      <c r="K28" s="96"/>
      <c r="L28" s="171"/>
    </row>
    <row r="29" spans="1:14" ht="15" x14ac:dyDescent="0.25">
      <c r="A29" s="98"/>
      <c r="B29" s="96"/>
      <c r="C29" s="96"/>
      <c r="D29" s="96"/>
      <c r="E29" s="96"/>
      <c r="F29" s="96"/>
      <c r="G29" s="96"/>
      <c r="H29" s="96"/>
      <c r="I29" s="96"/>
      <c r="J29" s="96"/>
      <c r="L29" s="6"/>
    </row>
    <row r="31" spans="1:14" ht="15" x14ac:dyDescent="0.25">
      <c r="A31" s="40" t="s">
        <v>112</v>
      </c>
    </row>
    <row r="32" spans="1:14" ht="15" x14ac:dyDescent="0.25">
      <c r="A32" s="95" t="s">
        <v>102</v>
      </c>
    </row>
    <row r="33" spans="1:16" ht="14.4" x14ac:dyDescent="0.3">
      <c r="A33" s="96" t="s">
        <v>104</v>
      </c>
      <c r="B33" s="96"/>
      <c r="C33" s="96"/>
      <c r="D33" s="96"/>
      <c r="E33" s="96"/>
      <c r="F33" s="96"/>
      <c r="G33" s="96"/>
      <c r="H33" s="96"/>
      <c r="I33" s="96"/>
      <c r="J33" s="96"/>
      <c r="K33" s="96"/>
      <c r="L33" s="96"/>
      <c r="M33" s="96"/>
      <c r="N33" s="96"/>
      <c r="P33" s="36"/>
    </row>
    <row r="34" spans="1:16" ht="14.4" x14ac:dyDescent="0.3">
      <c r="A34" s="99" t="s">
        <v>105</v>
      </c>
      <c r="B34" s="96"/>
      <c r="C34" s="96"/>
      <c r="D34" s="96"/>
      <c r="E34" s="96"/>
      <c r="F34" s="96"/>
      <c r="G34" s="96"/>
      <c r="H34" s="96"/>
      <c r="I34" s="96"/>
      <c r="J34" s="96"/>
      <c r="K34" s="96"/>
      <c r="P34" s="45"/>
    </row>
    <row r="36" spans="1:16" x14ac:dyDescent="0.25">
      <c r="A36" s="95" t="s">
        <v>73</v>
      </c>
    </row>
    <row r="37" spans="1:16" ht="14.4" x14ac:dyDescent="0.3">
      <c r="A37" s="96" t="s">
        <v>87</v>
      </c>
      <c r="B37" s="96"/>
      <c r="C37" s="96"/>
      <c r="D37" s="96"/>
      <c r="E37" s="96"/>
      <c r="F37" s="96"/>
      <c r="G37" s="96"/>
      <c r="H37" s="96"/>
      <c r="I37" s="96"/>
      <c r="J37" s="96"/>
      <c r="K37" s="96"/>
      <c r="L37" s="96"/>
      <c r="M37" s="96"/>
      <c r="N37" s="96"/>
      <c r="P37" s="45"/>
    </row>
    <row r="38" spans="1:16" ht="14.4" x14ac:dyDescent="0.3">
      <c r="A38" s="96" t="s">
        <v>75</v>
      </c>
      <c r="B38" s="96"/>
      <c r="C38" s="96"/>
      <c r="D38" s="96"/>
      <c r="E38" s="96"/>
      <c r="F38" s="96"/>
      <c r="G38" s="96"/>
      <c r="H38" s="96"/>
      <c r="I38" s="96"/>
      <c r="J38" s="96"/>
      <c r="K38" s="96"/>
      <c r="P38" s="45"/>
    </row>
    <row r="40" spans="1:16" x14ac:dyDescent="0.25">
      <c r="A40" s="95" t="s">
        <v>103</v>
      </c>
    </row>
    <row r="41" spans="1:16" ht="14.4" x14ac:dyDescent="0.3">
      <c r="A41" s="96" t="s">
        <v>106</v>
      </c>
      <c r="B41" s="96"/>
      <c r="C41" s="96"/>
      <c r="D41" s="96"/>
      <c r="E41" s="96"/>
      <c r="F41" s="96"/>
      <c r="G41" s="96"/>
      <c r="H41" s="96"/>
      <c r="I41" s="96"/>
      <c r="J41" s="96"/>
      <c r="K41" s="96"/>
      <c r="L41" s="96"/>
      <c r="M41" s="96"/>
      <c r="N41" s="96"/>
      <c r="P41" s="45"/>
    </row>
    <row r="42" spans="1:16" ht="14.4" x14ac:dyDescent="0.3">
      <c r="A42" s="96" t="s">
        <v>107</v>
      </c>
      <c r="B42" s="96"/>
      <c r="C42" s="96"/>
      <c r="D42" s="96"/>
      <c r="E42" s="96"/>
      <c r="F42" s="96"/>
      <c r="G42" s="96"/>
      <c r="H42" s="96"/>
      <c r="I42" s="96"/>
      <c r="J42" s="96"/>
      <c r="K42" s="96"/>
      <c r="P42" s="36"/>
    </row>
    <row r="45" spans="1:16" x14ac:dyDescent="0.25">
      <c r="A45" s="39" t="s">
        <v>76</v>
      </c>
    </row>
    <row r="46" spans="1:16" ht="14.4" x14ac:dyDescent="0.3">
      <c r="A46" s="96" t="s">
        <v>108</v>
      </c>
      <c r="B46" s="96"/>
      <c r="C46" s="96"/>
      <c r="D46" s="96"/>
      <c r="E46" s="96"/>
      <c r="F46" s="96"/>
      <c r="G46" s="96"/>
      <c r="H46" s="96"/>
      <c r="I46" s="96"/>
      <c r="J46" s="96"/>
    </row>
    <row r="47" spans="1:16" ht="14.4" x14ac:dyDescent="0.3">
      <c r="A47" s="96" t="s">
        <v>109</v>
      </c>
      <c r="B47" s="96"/>
      <c r="C47" s="96"/>
      <c r="D47" s="96"/>
      <c r="E47" s="96"/>
      <c r="F47" s="96"/>
      <c r="G47" s="96"/>
      <c r="H47" s="96"/>
      <c r="I47" s="96"/>
      <c r="J47" s="96"/>
    </row>
    <row r="50" spans="1:10" x14ac:dyDescent="0.25">
      <c r="A50" s="39" t="s">
        <v>82</v>
      </c>
    </row>
    <row r="51" spans="1:10" ht="14.4" x14ac:dyDescent="0.3">
      <c r="A51" s="98" t="s">
        <v>110</v>
      </c>
      <c r="B51" s="96"/>
      <c r="C51" s="96"/>
      <c r="D51" s="96"/>
      <c r="E51" s="96"/>
      <c r="F51" s="96"/>
      <c r="G51" s="96"/>
      <c r="H51" s="96"/>
      <c r="I51" s="96"/>
      <c r="J51" s="96"/>
    </row>
    <row r="52" spans="1:10" ht="14.4" x14ac:dyDescent="0.3">
      <c r="A52" s="98" t="s">
        <v>111</v>
      </c>
      <c r="B52" s="96"/>
      <c r="C52" s="96"/>
      <c r="D52" s="96"/>
      <c r="E52" s="96"/>
      <c r="F52" s="96"/>
      <c r="G52" s="96"/>
      <c r="H52" s="96"/>
      <c r="I52" s="96"/>
      <c r="J52" s="96"/>
    </row>
  </sheetData>
  <hyperlinks>
    <hyperlink ref="A2:G2" location="Generelt!A5" display="Tabel 1. Det Frie Forskningsråds midler, budget, i mio. kr. 2012"/>
    <hyperlink ref="A3:F3" location="Generelt!A20" display="Tabel 2. Det Frie Forskningsråds rådgivningsopgaver, 2012"/>
    <hyperlink ref="A7:H7" location="Størrelse!A5" display="Tabel 3. Antal ansøgninger og ansøgt beløb fordelt på ansøgningens størrelse, 2012"/>
    <hyperlink ref="A8:H8" location="Størrelse!A25" display="Tabel 4. Antal bevillinger og bevilget beløb fordelt på ansøgningens størrelse, 2012"/>
    <hyperlink ref="A12:I12" location="Institutioner!A5" display="Tabel 5. Antal ansøgninger opgjort på institutionstype og faglige forskningsråd, 2012"/>
    <hyperlink ref="A13:I13" location="Institutioner!A35" display="Tabel 6. Antal bevillinger opgjort på institutionstype og faglige forskningsråd, 2012"/>
    <hyperlink ref="A14:J14" location="Institutioner!A65" display="Tabel 7. Andel af antal ansøgninger opgjort på institutionstype og faglige forskningsråd, i pct., 2012"/>
    <hyperlink ref="A15:J15" location="Institutioner!A90" display="Tabel 8. Andel af antal bevillinger opgjort på institutionstype og faglige forskningsråd, i pct., 2012"/>
    <hyperlink ref="A16:I16" location="Institutioner!A116" display="Tabel 9. Ansøgt beløb fordelt på institutionstyper og faglige forskningsråd, i mio. kr, 2012"/>
    <hyperlink ref="A17:H17" location="Institutioner!A147" display="Tabel 10. Bevilget beløb fordelt på institutionstyper og faglige råd, i mio. kr, 2012"/>
    <hyperlink ref="A18:J18" location="Institutioner!A178" display="Tabel 11. Andel af ansøgt beløb opgjort på institutionstype og faglige forskningsråd, pct., 2012"/>
    <hyperlink ref="A19:J19" location="Institutioner!A203" display="Tabel 12. Andel af bevilget beløb opgjort på institutionstype og faglige forskningsråd, pct., 2012"/>
    <hyperlink ref="A33:N33" location="'Sapere Aude'!A6" display="Tabel 19. Antal ansøgninger og bevillinger i Det Frie Forskningsråd til Sapere Aude trin 1: Forskertalent, fordelt på faglige forskningsråd, 2012"/>
    <hyperlink ref="A34:K34" location="'Sapere Aude'!A12" display="Tabel 20. Ansøgt og bevilget beløb i Det Frie Forskningsråd til Sapere Aude trin 1: Forskertalent i mio. kr., 2011"/>
    <hyperlink ref="A37:N37" location="'Sapere Aude'!A21" display="Tabel 21. Antal ansøgninger og bevillinger i Det Frie Forskningsråd til Sapere Aude trin 2: Forskningsleder, fordelt på faglige forskningsråd, 2012"/>
    <hyperlink ref="A38:K38" location="'Sapere Aude'!A27" display="Tabel 22. Ansøgt og bevilget beløb i Det Frie Forskningsråd til Sapere Aude trin 2: Forskningsleder i mio. kr., 2011"/>
    <hyperlink ref="A41:N41" location="'Sapere Aude'!A37" display="Tabel 23. Antal ansøgninger og bevillinger i Det Frie Forskningsråd til Sapere Aude trin 3: Topforsker, fordelt på faglige forskningsråd, 2012"/>
    <hyperlink ref="A42:K42" location="'Sapere Aude'!A43" display="Tabel 24. Ansøgt og bevilget beløb i Det Frie Forskningsråd til Sapere Aude trin 3: Topforsker i mio. kr., 2012"/>
    <hyperlink ref="A46:J46" location="'Postdoc og Phd stipendier'!A5" display="Tabel 25. Fuldt finansierede Ph.d. i Det Frie Forskningsråd, fordelt på faglige forskningsråd, 2012"/>
    <hyperlink ref="A47:J47" location="'Postdoc og Phd stipendier'!A13" display="Tabel 26. Fuldt finansierede postdoc i Det Frie Forskningsråd, fordelt på faglige forskningsråd, 2011"/>
    <hyperlink ref="A51:J51" location="'Individuelle postdoc'!A6" display="Tabel 27. Antal ansøgninger og bevillinger til postdoc-stipendier opgjort på køn og faglige råd, 2012"/>
    <hyperlink ref="A52:J52" location="'Individuelle postdoc'!A13" display="Tabel 28. Ansøgt og bevilget beløb i mio. kr. til postdoc.-stipendier opgjort på køn og faglige råd, 2012"/>
    <hyperlink ref="A23:J23" location="'Tværrådslige projekter'!A6" display="Tabel 13. Antal tværrådslige ansøgninger og bevilinger i Det Frie Forskningsråd, 2012*"/>
    <hyperlink ref="A24:N24" location="'Tværrådslige projekter'!A13" display="Tabel 14. Ansøgt og bevilget beløb i mio. kr. til tværrådslige projekter opdelt på grupperinger i Det Frie Forskningsråd, 2012"/>
    <hyperlink ref="A25:N25" location="'Tværrådslige projekter'!A20" display="Tabel 15. Gennemsnitlige succesrater i pct. for tværrådslige projekter opdelt på grupperinger i Det Frie Forskningsråd,  2012"/>
    <hyperlink ref="A26:J26" location="'Tværrådslige projekter'!A27" display="Tabel 16. Antal tværrådslige ansøgninger og bevillinger til Det Frie Forskningsråd, 2012"/>
    <hyperlink ref="A27:K27" location="'Tværrådslige projekter'!A41" display="Tabel 17. Ansøgt og bevilget beløb i mio. kr. til tværrådslige projekter til Det Frie Forskningsråd, 2012"/>
    <hyperlink ref="A28:L28" location="'Tværrådslige projekter'!A51" display="Tabel 18. Gennemsnitlige succesrater i pct. for tværrådslige projekter i Det Frie Forskningsråd, i pct., 201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75" zoomScaleNormal="75" workbookViewId="0">
      <selection activeCell="C11" sqref="C11"/>
    </sheetView>
  </sheetViews>
  <sheetFormatPr defaultColWidth="6.5546875" defaultRowHeight="13.8" x14ac:dyDescent="0.25"/>
  <cols>
    <col min="1" max="1" width="26.44140625" style="37" customWidth="1"/>
    <col min="2" max="2" width="22" style="37" customWidth="1"/>
    <col min="3" max="3" width="21.33203125" style="37" customWidth="1"/>
    <col min="4" max="4" width="18.33203125" style="37" customWidth="1"/>
    <col min="5" max="15" width="6.5546875" style="37"/>
    <col min="16" max="16" width="17.44140625" style="37" bestFit="1" customWidth="1"/>
    <col min="17" max="17" width="4" style="37" bestFit="1" customWidth="1"/>
    <col min="18" max="256" width="6.5546875" style="37"/>
    <col min="257" max="257" width="17.88671875" style="37" customWidth="1"/>
    <col min="258" max="258" width="14.5546875" style="37" bestFit="1" customWidth="1"/>
    <col min="259" max="259" width="15.5546875" style="37" bestFit="1" customWidth="1"/>
    <col min="260" max="260" width="7.5546875" style="37" bestFit="1" customWidth="1"/>
    <col min="261" max="512" width="6.5546875" style="37"/>
    <col min="513" max="513" width="17.88671875" style="37" customWidth="1"/>
    <col min="514" max="514" width="14.5546875" style="37" bestFit="1" customWidth="1"/>
    <col min="515" max="515" width="15.5546875" style="37" bestFit="1" customWidth="1"/>
    <col min="516" max="516" width="7.5546875" style="37" bestFit="1" customWidth="1"/>
    <col min="517" max="768" width="6.5546875" style="37"/>
    <col min="769" max="769" width="17.88671875" style="37" customWidth="1"/>
    <col min="770" max="770" width="14.5546875" style="37" bestFit="1" customWidth="1"/>
    <col min="771" max="771" width="15.5546875" style="37" bestFit="1" customWidth="1"/>
    <col min="772" max="772" width="7.5546875" style="37" bestFit="1" customWidth="1"/>
    <col min="773" max="1024" width="6.5546875" style="37"/>
    <col min="1025" max="1025" width="17.88671875" style="37" customWidth="1"/>
    <col min="1026" max="1026" width="14.5546875" style="37" bestFit="1" customWidth="1"/>
    <col min="1027" max="1027" width="15.5546875" style="37" bestFit="1" customWidth="1"/>
    <col min="1028" max="1028" width="7.5546875" style="37" bestFit="1" customWidth="1"/>
    <col min="1029" max="1280" width="6.5546875" style="37"/>
    <col min="1281" max="1281" width="17.88671875" style="37" customWidth="1"/>
    <col min="1282" max="1282" width="14.5546875" style="37" bestFit="1" customWidth="1"/>
    <col min="1283" max="1283" width="15.5546875" style="37" bestFit="1" customWidth="1"/>
    <col min="1284" max="1284" width="7.5546875" style="37" bestFit="1" customWidth="1"/>
    <col min="1285" max="1536" width="6.5546875" style="37"/>
    <col min="1537" max="1537" width="17.88671875" style="37" customWidth="1"/>
    <col min="1538" max="1538" width="14.5546875" style="37" bestFit="1" customWidth="1"/>
    <col min="1539" max="1539" width="15.5546875" style="37" bestFit="1" customWidth="1"/>
    <col min="1540" max="1540" width="7.5546875" style="37" bestFit="1" customWidth="1"/>
    <col min="1541" max="1792" width="6.5546875" style="37"/>
    <col min="1793" max="1793" width="17.88671875" style="37" customWidth="1"/>
    <col min="1794" max="1794" width="14.5546875" style="37" bestFit="1" customWidth="1"/>
    <col min="1795" max="1795" width="15.5546875" style="37" bestFit="1" customWidth="1"/>
    <col min="1796" max="1796" width="7.5546875" style="37" bestFit="1" customWidth="1"/>
    <col min="1797" max="2048" width="6.5546875" style="37"/>
    <col min="2049" max="2049" width="17.88671875" style="37" customWidth="1"/>
    <col min="2050" max="2050" width="14.5546875" style="37" bestFit="1" customWidth="1"/>
    <col min="2051" max="2051" width="15.5546875" style="37" bestFit="1" customWidth="1"/>
    <col min="2052" max="2052" width="7.5546875" style="37" bestFit="1" customWidth="1"/>
    <col min="2053" max="2304" width="6.5546875" style="37"/>
    <col min="2305" max="2305" width="17.88671875" style="37" customWidth="1"/>
    <col min="2306" max="2306" width="14.5546875" style="37" bestFit="1" customWidth="1"/>
    <col min="2307" max="2307" width="15.5546875" style="37" bestFit="1" customWidth="1"/>
    <col min="2308" max="2308" width="7.5546875" style="37" bestFit="1" customWidth="1"/>
    <col min="2309" max="2560" width="6.5546875" style="37"/>
    <col min="2561" max="2561" width="17.88671875" style="37" customWidth="1"/>
    <col min="2562" max="2562" width="14.5546875" style="37" bestFit="1" customWidth="1"/>
    <col min="2563" max="2563" width="15.5546875" style="37" bestFit="1" customWidth="1"/>
    <col min="2564" max="2564" width="7.5546875" style="37" bestFit="1" customWidth="1"/>
    <col min="2565" max="2816" width="6.5546875" style="37"/>
    <col min="2817" max="2817" width="17.88671875" style="37" customWidth="1"/>
    <col min="2818" max="2818" width="14.5546875" style="37" bestFit="1" customWidth="1"/>
    <col min="2819" max="2819" width="15.5546875" style="37" bestFit="1" customWidth="1"/>
    <col min="2820" max="2820" width="7.5546875" style="37" bestFit="1" customWidth="1"/>
    <col min="2821" max="3072" width="6.5546875" style="37"/>
    <col min="3073" max="3073" width="17.88671875" style="37" customWidth="1"/>
    <col min="3074" max="3074" width="14.5546875" style="37" bestFit="1" customWidth="1"/>
    <col min="3075" max="3075" width="15.5546875" style="37" bestFit="1" customWidth="1"/>
    <col min="3076" max="3076" width="7.5546875" style="37" bestFit="1" customWidth="1"/>
    <col min="3077" max="3328" width="6.5546875" style="37"/>
    <col min="3329" max="3329" width="17.88671875" style="37" customWidth="1"/>
    <col min="3330" max="3330" width="14.5546875" style="37" bestFit="1" customWidth="1"/>
    <col min="3331" max="3331" width="15.5546875" style="37" bestFit="1" customWidth="1"/>
    <col min="3332" max="3332" width="7.5546875" style="37" bestFit="1" customWidth="1"/>
    <col min="3333" max="3584" width="6.5546875" style="37"/>
    <col min="3585" max="3585" width="17.88671875" style="37" customWidth="1"/>
    <col min="3586" max="3586" width="14.5546875" style="37" bestFit="1" customWidth="1"/>
    <col min="3587" max="3587" width="15.5546875" style="37" bestFit="1" customWidth="1"/>
    <col min="3588" max="3588" width="7.5546875" style="37" bestFit="1" customWidth="1"/>
    <col min="3589" max="3840" width="6.5546875" style="37"/>
    <col min="3841" max="3841" width="17.88671875" style="37" customWidth="1"/>
    <col min="3842" max="3842" width="14.5546875" style="37" bestFit="1" customWidth="1"/>
    <col min="3843" max="3843" width="15.5546875" style="37" bestFit="1" customWidth="1"/>
    <col min="3844" max="3844" width="7.5546875" style="37" bestFit="1" customWidth="1"/>
    <col min="3845" max="4096" width="6.5546875" style="37"/>
    <col min="4097" max="4097" width="17.88671875" style="37" customWidth="1"/>
    <col min="4098" max="4098" width="14.5546875" style="37" bestFit="1" customWidth="1"/>
    <col min="4099" max="4099" width="15.5546875" style="37" bestFit="1" customWidth="1"/>
    <col min="4100" max="4100" width="7.5546875" style="37" bestFit="1" customWidth="1"/>
    <col min="4101" max="4352" width="6.5546875" style="37"/>
    <col min="4353" max="4353" width="17.88671875" style="37" customWidth="1"/>
    <col min="4354" max="4354" width="14.5546875" style="37" bestFit="1" customWidth="1"/>
    <col min="4355" max="4355" width="15.5546875" style="37" bestFit="1" customWidth="1"/>
    <col min="4356" max="4356" width="7.5546875" style="37" bestFit="1" customWidth="1"/>
    <col min="4357" max="4608" width="6.5546875" style="37"/>
    <col min="4609" max="4609" width="17.88671875" style="37" customWidth="1"/>
    <col min="4610" max="4610" width="14.5546875" style="37" bestFit="1" customWidth="1"/>
    <col min="4611" max="4611" width="15.5546875" style="37" bestFit="1" customWidth="1"/>
    <col min="4612" max="4612" width="7.5546875" style="37" bestFit="1" customWidth="1"/>
    <col min="4613" max="4864" width="6.5546875" style="37"/>
    <col min="4865" max="4865" width="17.88671875" style="37" customWidth="1"/>
    <col min="4866" max="4866" width="14.5546875" style="37" bestFit="1" customWidth="1"/>
    <col min="4867" max="4867" width="15.5546875" style="37" bestFit="1" customWidth="1"/>
    <col min="4868" max="4868" width="7.5546875" style="37" bestFit="1" customWidth="1"/>
    <col min="4869" max="5120" width="6.5546875" style="37"/>
    <col min="5121" max="5121" width="17.88671875" style="37" customWidth="1"/>
    <col min="5122" max="5122" width="14.5546875" style="37" bestFit="1" customWidth="1"/>
    <col min="5123" max="5123" width="15.5546875" style="37" bestFit="1" customWidth="1"/>
    <col min="5124" max="5124" width="7.5546875" style="37" bestFit="1" customWidth="1"/>
    <col min="5125" max="5376" width="6.5546875" style="37"/>
    <col min="5377" max="5377" width="17.88671875" style="37" customWidth="1"/>
    <col min="5378" max="5378" width="14.5546875" style="37" bestFit="1" customWidth="1"/>
    <col min="5379" max="5379" width="15.5546875" style="37" bestFit="1" customWidth="1"/>
    <col min="5380" max="5380" width="7.5546875" style="37" bestFit="1" customWidth="1"/>
    <col min="5381" max="5632" width="6.5546875" style="37"/>
    <col min="5633" max="5633" width="17.88671875" style="37" customWidth="1"/>
    <col min="5634" max="5634" width="14.5546875" style="37" bestFit="1" customWidth="1"/>
    <col min="5635" max="5635" width="15.5546875" style="37" bestFit="1" customWidth="1"/>
    <col min="5636" max="5636" width="7.5546875" style="37" bestFit="1" customWidth="1"/>
    <col min="5637" max="5888" width="6.5546875" style="37"/>
    <col min="5889" max="5889" width="17.88671875" style="37" customWidth="1"/>
    <col min="5890" max="5890" width="14.5546875" style="37" bestFit="1" customWidth="1"/>
    <col min="5891" max="5891" width="15.5546875" style="37" bestFit="1" customWidth="1"/>
    <col min="5892" max="5892" width="7.5546875" style="37" bestFit="1" customWidth="1"/>
    <col min="5893" max="6144" width="6.5546875" style="37"/>
    <col min="6145" max="6145" width="17.88671875" style="37" customWidth="1"/>
    <col min="6146" max="6146" width="14.5546875" style="37" bestFit="1" customWidth="1"/>
    <col min="6147" max="6147" width="15.5546875" style="37" bestFit="1" customWidth="1"/>
    <col min="6148" max="6148" width="7.5546875" style="37" bestFit="1" customWidth="1"/>
    <col min="6149" max="6400" width="6.5546875" style="37"/>
    <col min="6401" max="6401" width="17.88671875" style="37" customWidth="1"/>
    <col min="6402" max="6402" width="14.5546875" style="37" bestFit="1" customWidth="1"/>
    <col min="6403" max="6403" width="15.5546875" style="37" bestFit="1" customWidth="1"/>
    <col min="6404" max="6404" width="7.5546875" style="37" bestFit="1" customWidth="1"/>
    <col min="6405" max="6656" width="6.5546875" style="37"/>
    <col min="6657" max="6657" width="17.88671875" style="37" customWidth="1"/>
    <col min="6658" max="6658" width="14.5546875" style="37" bestFit="1" customWidth="1"/>
    <col min="6659" max="6659" width="15.5546875" style="37" bestFit="1" customWidth="1"/>
    <col min="6660" max="6660" width="7.5546875" style="37" bestFit="1" customWidth="1"/>
    <col min="6661" max="6912" width="6.5546875" style="37"/>
    <col min="6913" max="6913" width="17.88671875" style="37" customWidth="1"/>
    <col min="6914" max="6914" width="14.5546875" style="37" bestFit="1" customWidth="1"/>
    <col min="6915" max="6915" width="15.5546875" style="37" bestFit="1" customWidth="1"/>
    <col min="6916" max="6916" width="7.5546875" style="37" bestFit="1" customWidth="1"/>
    <col min="6917" max="7168" width="6.5546875" style="37"/>
    <col min="7169" max="7169" width="17.88671875" style="37" customWidth="1"/>
    <col min="7170" max="7170" width="14.5546875" style="37" bestFit="1" customWidth="1"/>
    <col min="7171" max="7171" width="15.5546875" style="37" bestFit="1" customWidth="1"/>
    <col min="7172" max="7172" width="7.5546875" style="37" bestFit="1" customWidth="1"/>
    <col min="7173" max="7424" width="6.5546875" style="37"/>
    <col min="7425" max="7425" width="17.88671875" style="37" customWidth="1"/>
    <col min="7426" max="7426" width="14.5546875" style="37" bestFit="1" customWidth="1"/>
    <col min="7427" max="7427" width="15.5546875" style="37" bestFit="1" customWidth="1"/>
    <col min="7428" max="7428" width="7.5546875" style="37" bestFit="1" customWidth="1"/>
    <col min="7429" max="7680" width="6.5546875" style="37"/>
    <col min="7681" max="7681" width="17.88671875" style="37" customWidth="1"/>
    <col min="7682" max="7682" width="14.5546875" style="37" bestFit="1" customWidth="1"/>
    <col min="7683" max="7683" width="15.5546875" style="37" bestFit="1" customWidth="1"/>
    <col min="7684" max="7684" width="7.5546875" style="37" bestFit="1" customWidth="1"/>
    <col min="7685" max="7936" width="6.5546875" style="37"/>
    <col min="7937" max="7937" width="17.88671875" style="37" customWidth="1"/>
    <col min="7938" max="7938" width="14.5546875" style="37" bestFit="1" customWidth="1"/>
    <col min="7939" max="7939" width="15.5546875" style="37" bestFit="1" customWidth="1"/>
    <col min="7940" max="7940" width="7.5546875" style="37" bestFit="1" customWidth="1"/>
    <col min="7941" max="8192" width="6.5546875" style="37"/>
    <col min="8193" max="8193" width="17.88671875" style="37" customWidth="1"/>
    <col min="8194" max="8194" width="14.5546875" style="37" bestFit="1" customWidth="1"/>
    <col min="8195" max="8195" width="15.5546875" style="37" bestFit="1" customWidth="1"/>
    <col min="8196" max="8196" width="7.5546875" style="37" bestFit="1" customWidth="1"/>
    <col min="8197" max="8448" width="6.5546875" style="37"/>
    <col min="8449" max="8449" width="17.88671875" style="37" customWidth="1"/>
    <col min="8450" max="8450" width="14.5546875" style="37" bestFit="1" customWidth="1"/>
    <col min="8451" max="8451" width="15.5546875" style="37" bestFit="1" customWidth="1"/>
    <col min="8452" max="8452" width="7.5546875" style="37" bestFit="1" customWidth="1"/>
    <col min="8453" max="8704" width="6.5546875" style="37"/>
    <col min="8705" max="8705" width="17.88671875" style="37" customWidth="1"/>
    <col min="8706" max="8706" width="14.5546875" style="37" bestFit="1" customWidth="1"/>
    <col min="8707" max="8707" width="15.5546875" style="37" bestFit="1" customWidth="1"/>
    <col min="8708" max="8708" width="7.5546875" style="37" bestFit="1" customWidth="1"/>
    <col min="8709" max="8960" width="6.5546875" style="37"/>
    <col min="8961" max="8961" width="17.88671875" style="37" customWidth="1"/>
    <col min="8962" max="8962" width="14.5546875" style="37" bestFit="1" customWidth="1"/>
    <col min="8963" max="8963" width="15.5546875" style="37" bestFit="1" customWidth="1"/>
    <col min="8964" max="8964" width="7.5546875" style="37" bestFit="1" customWidth="1"/>
    <col min="8965" max="9216" width="6.5546875" style="37"/>
    <col min="9217" max="9217" width="17.88671875" style="37" customWidth="1"/>
    <col min="9218" max="9218" width="14.5546875" style="37" bestFit="1" customWidth="1"/>
    <col min="9219" max="9219" width="15.5546875" style="37" bestFit="1" customWidth="1"/>
    <col min="9220" max="9220" width="7.5546875" style="37" bestFit="1" customWidth="1"/>
    <col min="9221" max="9472" width="6.5546875" style="37"/>
    <col min="9473" max="9473" width="17.88671875" style="37" customWidth="1"/>
    <col min="9474" max="9474" width="14.5546875" style="37" bestFit="1" customWidth="1"/>
    <col min="9475" max="9475" width="15.5546875" style="37" bestFit="1" customWidth="1"/>
    <col min="9476" max="9476" width="7.5546875" style="37" bestFit="1" customWidth="1"/>
    <col min="9477" max="9728" width="6.5546875" style="37"/>
    <col min="9729" max="9729" width="17.88671875" style="37" customWidth="1"/>
    <col min="9730" max="9730" width="14.5546875" style="37" bestFit="1" customWidth="1"/>
    <col min="9731" max="9731" width="15.5546875" style="37" bestFit="1" customWidth="1"/>
    <col min="9732" max="9732" width="7.5546875" style="37" bestFit="1" customWidth="1"/>
    <col min="9733" max="9984" width="6.5546875" style="37"/>
    <col min="9985" max="9985" width="17.88671875" style="37" customWidth="1"/>
    <col min="9986" max="9986" width="14.5546875" style="37" bestFit="1" customWidth="1"/>
    <col min="9987" max="9987" width="15.5546875" style="37" bestFit="1" customWidth="1"/>
    <col min="9988" max="9988" width="7.5546875" style="37" bestFit="1" customWidth="1"/>
    <col min="9989" max="10240" width="6.5546875" style="37"/>
    <col min="10241" max="10241" width="17.88671875" style="37" customWidth="1"/>
    <col min="10242" max="10242" width="14.5546875" style="37" bestFit="1" customWidth="1"/>
    <col min="10243" max="10243" width="15.5546875" style="37" bestFit="1" customWidth="1"/>
    <col min="10244" max="10244" width="7.5546875" style="37" bestFit="1" customWidth="1"/>
    <col min="10245" max="10496" width="6.5546875" style="37"/>
    <col min="10497" max="10497" width="17.88671875" style="37" customWidth="1"/>
    <col min="10498" max="10498" width="14.5546875" style="37" bestFit="1" customWidth="1"/>
    <col min="10499" max="10499" width="15.5546875" style="37" bestFit="1" customWidth="1"/>
    <col min="10500" max="10500" width="7.5546875" style="37" bestFit="1" customWidth="1"/>
    <col min="10501" max="10752" width="6.5546875" style="37"/>
    <col min="10753" max="10753" width="17.88671875" style="37" customWidth="1"/>
    <col min="10754" max="10754" width="14.5546875" style="37" bestFit="1" customWidth="1"/>
    <col min="10755" max="10755" width="15.5546875" style="37" bestFit="1" customWidth="1"/>
    <col min="10756" max="10756" width="7.5546875" style="37" bestFit="1" customWidth="1"/>
    <col min="10757" max="11008" width="6.5546875" style="37"/>
    <col min="11009" max="11009" width="17.88671875" style="37" customWidth="1"/>
    <col min="11010" max="11010" width="14.5546875" style="37" bestFit="1" customWidth="1"/>
    <col min="11011" max="11011" width="15.5546875" style="37" bestFit="1" customWidth="1"/>
    <col min="11012" max="11012" width="7.5546875" style="37" bestFit="1" customWidth="1"/>
    <col min="11013" max="11264" width="6.5546875" style="37"/>
    <col min="11265" max="11265" width="17.88671875" style="37" customWidth="1"/>
    <col min="11266" max="11266" width="14.5546875" style="37" bestFit="1" customWidth="1"/>
    <col min="11267" max="11267" width="15.5546875" style="37" bestFit="1" customWidth="1"/>
    <col min="11268" max="11268" width="7.5546875" style="37" bestFit="1" customWidth="1"/>
    <col min="11269" max="11520" width="6.5546875" style="37"/>
    <col min="11521" max="11521" width="17.88671875" style="37" customWidth="1"/>
    <col min="11522" max="11522" width="14.5546875" style="37" bestFit="1" customWidth="1"/>
    <col min="11523" max="11523" width="15.5546875" style="37" bestFit="1" customWidth="1"/>
    <col min="11524" max="11524" width="7.5546875" style="37" bestFit="1" customWidth="1"/>
    <col min="11525" max="11776" width="6.5546875" style="37"/>
    <col min="11777" max="11777" width="17.88671875" style="37" customWidth="1"/>
    <col min="11778" max="11778" width="14.5546875" style="37" bestFit="1" customWidth="1"/>
    <col min="11779" max="11779" width="15.5546875" style="37" bestFit="1" customWidth="1"/>
    <col min="11780" max="11780" width="7.5546875" style="37" bestFit="1" customWidth="1"/>
    <col min="11781" max="12032" width="6.5546875" style="37"/>
    <col min="12033" max="12033" width="17.88671875" style="37" customWidth="1"/>
    <col min="12034" max="12034" width="14.5546875" style="37" bestFit="1" customWidth="1"/>
    <col min="12035" max="12035" width="15.5546875" style="37" bestFit="1" customWidth="1"/>
    <col min="12036" max="12036" width="7.5546875" style="37" bestFit="1" customWidth="1"/>
    <col min="12037" max="12288" width="6.5546875" style="37"/>
    <col min="12289" max="12289" width="17.88671875" style="37" customWidth="1"/>
    <col min="12290" max="12290" width="14.5546875" style="37" bestFit="1" customWidth="1"/>
    <col min="12291" max="12291" width="15.5546875" style="37" bestFit="1" customWidth="1"/>
    <col min="12292" max="12292" width="7.5546875" style="37" bestFit="1" customWidth="1"/>
    <col min="12293" max="12544" width="6.5546875" style="37"/>
    <col min="12545" max="12545" width="17.88671875" style="37" customWidth="1"/>
    <col min="12546" max="12546" width="14.5546875" style="37" bestFit="1" customWidth="1"/>
    <col min="12547" max="12547" width="15.5546875" style="37" bestFit="1" customWidth="1"/>
    <col min="12548" max="12548" width="7.5546875" style="37" bestFit="1" customWidth="1"/>
    <col min="12549" max="12800" width="6.5546875" style="37"/>
    <col min="12801" max="12801" width="17.88671875" style="37" customWidth="1"/>
    <col min="12802" max="12802" width="14.5546875" style="37" bestFit="1" customWidth="1"/>
    <col min="12803" max="12803" width="15.5546875" style="37" bestFit="1" customWidth="1"/>
    <col min="12804" max="12804" width="7.5546875" style="37" bestFit="1" customWidth="1"/>
    <col min="12805" max="13056" width="6.5546875" style="37"/>
    <col min="13057" max="13057" width="17.88671875" style="37" customWidth="1"/>
    <col min="13058" max="13058" width="14.5546875" style="37" bestFit="1" customWidth="1"/>
    <col min="13059" max="13059" width="15.5546875" style="37" bestFit="1" customWidth="1"/>
    <col min="13060" max="13060" width="7.5546875" style="37" bestFit="1" customWidth="1"/>
    <col min="13061" max="13312" width="6.5546875" style="37"/>
    <col min="13313" max="13313" width="17.88671875" style="37" customWidth="1"/>
    <col min="13314" max="13314" width="14.5546875" style="37" bestFit="1" customWidth="1"/>
    <col min="13315" max="13315" width="15.5546875" style="37" bestFit="1" customWidth="1"/>
    <col min="13316" max="13316" width="7.5546875" style="37" bestFit="1" customWidth="1"/>
    <col min="13317" max="13568" width="6.5546875" style="37"/>
    <col min="13569" max="13569" width="17.88671875" style="37" customWidth="1"/>
    <col min="13570" max="13570" width="14.5546875" style="37" bestFit="1" customWidth="1"/>
    <col min="13571" max="13571" width="15.5546875" style="37" bestFit="1" customWidth="1"/>
    <col min="13572" max="13572" width="7.5546875" style="37" bestFit="1" customWidth="1"/>
    <col min="13573" max="13824" width="6.5546875" style="37"/>
    <col min="13825" max="13825" width="17.88671875" style="37" customWidth="1"/>
    <col min="13826" max="13826" width="14.5546875" style="37" bestFit="1" customWidth="1"/>
    <col min="13827" max="13827" width="15.5546875" style="37" bestFit="1" customWidth="1"/>
    <col min="13828" max="13828" width="7.5546875" style="37" bestFit="1" customWidth="1"/>
    <col min="13829" max="14080" width="6.5546875" style="37"/>
    <col min="14081" max="14081" width="17.88671875" style="37" customWidth="1"/>
    <col min="14082" max="14082" width="14.5546875" style="37" bestFit="1" customWidth="1"/>
    <col min="14083" max="14083" width="15.5546875" style="37" bestFit="1" customWidth="1"/>
    <col min="14084" max="14084" width="7.5546875" style="37" bestFit="1" customWidth="1"/>
    <col min="14085" max="14336" width="6.5546875" style="37"/>
    <col min="14337" max="14337" width="17.88671875" style="37" customWidth="1"/>
    <col min="14338" max="14338" width="14.5546875" style="37" bestFit="1" customWidth="1"/>
    <col min="14339" max="14339" width="15.5546875" style="37" bestFit="1" customWidth="1"/>
    <col min="14340" max="14340" width="7.5546875" style="37" bestFit="1" customWidth="1"/>
    <col min="14341" max="14592" width="6.5546875" style="37"/>
    <col min="14593" max="14593" width="17.88671875" style="37" customWidth="1"/>
    <col min="14594" max="14594" width="14.5546875" style="37" bestFit="1" customWidth="1"/>
    <col min="14595" max="14595" width="15.5546875" style="37" bestFit="1" customWidth="1"/>
    <col min="14596" max="14596" width="7.5546875" style="37" bestFit="1" customWidth="1"/>
    <col min="14597" max="14848" width="6.5546875" style="37"/>
    <col min="14849" max="14849" width="17.88671875" style="37" customWidth="1"/>
    <col min="14850" max="14850" width="14.5546875" style="37" bestFit="1" customWidth="1"/>
    <col min="14851" max="14851" width="15.5546875" style="37" bestFit="1" customWidth="1"/>
    <col min="14852" max="14852" width="7.5546875" style="37" bestFit="1" customWidth="1"/>
    <col min="14853" max="15104" width="6.5546875" style="37"/>
    <col min="15105" max="15105" width="17.88671875" style="37" customWidth="1"/>
    <col min="15106" max="15106" width="14.5546875" style="37" bestFit="1" customWidth="1"/>
    <col min="15107" max="15107" width="15.5546875" style="37" bestFit="1" customWidth="1"/>
    <col min="15108" max="15108" width="7.5546875" style="37" bestFit="1" customWidth="1"/>
    <col min="15109" max="15360" width="6.5546875" style="37"/>
    <col min="15361" max="15361" width="17.88671875" style="37" customWidth="1"/>
    <col min="15362" max="15362" width="14.5546875" style="37" bestFit="1" customWidth="1"/>
    <col min="15363" max="15363" width="15.5546875" style="37" bestFit="1" customWidth="1"/>
    <col min="15364" max="15364" width="7.5546875" style="37" bestFit="1" customWidth="1"/>
    <col min="15365" max="15616" width="6.5546875" style="37"/>
    <col min="15617" max="15617" width="17.88671875" style="37" customWidth="1"/>
    <col min="15618" max="15618" width="14.5546875" style="37" bestFit="1" customWidth="1"/>
    <col min="15619" max="15619" width="15.5546875" style="37" bestFit="1" customWidth="1"/>
    <col min="15620" max="15620" width="7.5546875" style="37" bestFit="1" customWidth="1"/>
    <col min="15621" max="15872" width="6.5546875" style="37"/>
    <col min="15873" max="15873" width="17.88671875" style="37" customWidth="1"/>
    <col min="15874" max="15874" width="14.5546875" style="37" bestFit="1" customWidth="1"/>
    <col min="15875" max="15875" width="15.5546875" style="37" bestFit="1" customWidth="1"/>
    <col min="15876" max="15876" width="7.5546875" style="37" bestFit="1" customWidth="1"/>
    <col min="15877" max="16128" width="6.5546875" style="37"/>
    <col min="16129" max="16129" width="17.88671875" style="37" customWidth="1"/>
    <col min="16130" max="16130" width="14.5546875" style="37" bestFit="1" customWidth="1"/>
    <col min="16131" max="16131" width="15.5546875" style="37" bestFit="1" customWidth="1"/>
    <col min="16132" max="16132" width="7.5546875" style="37" bestFit="1" customWidth="1"/>
    <col min="16133" max="16384" width="6.5546875" style="37"/>
  </cols>
  <sheetData>
    <row r="1" spans="1:10" s="36" customFormat="1" x14ac:dyDescent="0.25">
      <c r="A1" s="41" t="s">
        <v>86</v>
      </c>
    </row>
    <row r="2" spans="1:10" s="36" customFormat="1" ht="15" x14ac:dyDescent="0.25"/>
    <row r="3" spans="1:10" ht="15" x14ac:dyDescent="0.25">
      <c r="A3" s="31" t="s">
        <v>0</v>
      </c>
    </row>
    <row r="4" spans="1:10" ht="15" x14ac:dyDescent="0.25">
      <c r="A4" s="31"/>
    </row>
    <row r="5" spans="1:10" x14ac:dyDescent="0.25">
      <c r="A5" s="32" t="s">
        <v>88</v>
      </c>
      <c r="B5" s="32"/>
      <c r="F5" s="36"/>
      <c r="G5" s="36"/>
      <c r="H5" s="36"/>
      <c r="I5" s="36"/>
      <c r="J5" s="36"/>
    </row>
    <row r="6" spans="1:10" x14ac:dyDescent="0.25">
      <c r="A6" s="42" t="s">
        <v>1</v>
      </c>
      <c r="B6" s="42" t="s">
        <v>2</v>
      </c>
      <c r="C6" s="42" t="s">
        <v>3</v>
      </c>
      <c r="D6" s="42" t="s">
        <v>4</v>
      </c>
      <c r="F6" s="31"/>
      <c r="G6" s="31"/>
      <c r="H6" s="31"/>
      <c r="I6" s="36"/>
      <c r="J6" s="36"/>
    </row>
    <row r="7" spans="1:10" ht="15" x14ac:dyDescent="0.25">
      <c r="A7" s="43" t="s">
        <v>5</v>
      </c>
      <c r="B7" s="44">
        <v>128.69999999999999</v>
      </c>
      <c r="C7" s="44">
        <v>33.200000000000003</v>
      </c>
      <c r="D7" s="44">
        <v>161.9</v>
      </c>
      <c r="F7" s="45"/>
      <c r="G7" s="45"/>
      <c r="H7" s="45"/>
      <c r="I7" s="36"/>
      <c r="J7" s="36"/>
    </row>
    <row r="8" spans="1:10" ht="15" x14ac:dyDescent="0.25">
      <c r="A8" s="43" t="s">
        <v>6</v>
      </c>
      <c r="B8" s="44">
        <v>219.7</v>
      </c>
      <c r="C8" s="44">
        <v>81.599999999999994</v>
      </c>
      <c r="D8" s="44">
        <v>301.3</v>
      </c>
      <c r="F8" s="45"/>
      <c r="G8" s="45"/>
      <c r="H8" s="45"/>
      <c r="I8" s="36"/>
      <c r="J8" s="36"/>
    </row>
    <row r="9" spans="1:10" ht="15" x14ac:dyDescent="0.25">
      <c r="A9" s="43" t="s">
        <v>7</v>
      </c>
      <c r="B9" s="44">
        <v>99.7</v>
      </c>
      <c r="C9" s="44">
        <v>33.5</v>
      </c>
      <c r="D9" s="44">
        <v>133.19999999999999</v>
      </c>
      <c r="F9" s="45"/>
      <c r="G9" s="45"/>
      <c r="H9" s="45"/>
      <c r="I9" s="36"/>
      <c r="J9" s="36"/>
    </row>
    <row r="10" spans="1:10" ht="15" x14ac:dyDescent="0.25">
      <c r="A10" s="43" t="s">
        <v>8</v>
      </c>
      <c r="B10" s="44">
        <v>258.39999999999998</v>
      </c>
      <c r="C10" s="44">
        <v>55.3</v>
      </c>
      <c r="D10" s="44">
        <v>313.7</v>
      </c>
      <c r="F10" s="45"/>
      <c r="G10" s="45"/>
      <c r="H10" s="45"/>
      <c r="I10" s="36"/>
      <c r="J10" s="36"/>
    </row>
    <row r="11" spans="1:10" ht="15.75" thickBot="1" x14ac:dyDescent="0.3">
      <c r="A11" s="46" t="s">
        <v>9</v>
      </c>
      <c r="B11" s="47">
        <v>261.3</v>
      </c>
      <c r="C11" s="47">
        <v>41.2</v>
      </c>
      <c r="D11" s="47">
        <v>302.5</v>
      </c>
      <c r="F11" s="45"/>
      <c r="G11" s="45"/>
      <c r="H11" s="45"/>
      <c r="I11" s="36"/>
      <c r="J11" s="36"/>
    </row>
    <row r="12" spans="1:10" ht="15.75" thickBot="1" x14ac:dyDescent="0.3">
      <c r="A12" s="48" t="s">
        <v>10</v>
      </c>
      <c r="B12" s="49">
        <v>967.8</v>
      </c>
      <c r="C12" s="49">
        <v>244.9</v>
      </c>
      <c r="D12" s="49">
        <v>1212.7</v>
      </c>
      <c r="F12" s="45"/>
      <c r="G12" s="45"/>
      <c r="H12" s="45"/>
      <c r="I12" s="36"/>
      <c r="J12" s="36"/>
    </row>
    <row r="14" spans="1:10" x14ac:dyDescent="0.25">
      <c r="A14" s="37" t="s">
        <v>11</v>
      </c>
    </row>
    <row r="15" spans="1:10" x14ac:dyDescent="0.25">
      <c r="A15" s="37" t="s">
        <v>12</v>
      </c>
    </row>
    <row r="16" spans="1:10" ht="15" x14ac:dyDescent="0.25">
      <c r="A16" s="37" t="s">
        <v>13</v>
      </c>
    </row>
    <row r="18" spans="1:8" ht="15" x14ac:dyDescent="0.25">
      <c r="D18" s="45"/>
      <c r="E18" s="45"/>
      <c r="F18" s="45"/>
      <c r="G18" s="45"/>
      <c r="H18" s="36"/>
    </row>
    <row r="19" spans="1:8" ht="15" x14ac:dyDescent="0.25">
      <c r="D19" s="36"/>
      <c r="E19" s="36"/>
      <c r="F19" s="36"/>
      <c r="G19" s="36"/>
      <c r="H19" s="36"/>
    </row>
    <row r="20" spans="1:8" x14ac:dyDescent="0.25">
      <c r="A20" s="33" t="s">
        <v>89</v>
      </c>
      <c r="B20" s="33"/>
      <c r="C20" s="33"/>
      <c r="D20" s="33"/>
      <c r="E20" s="36"/>
      <c r="F20" s="36"/>
      <c r="G20" s="36"/>
      <c r="H20" s="36"/>
    </row>
    <row r="21" spans="1:8" x14ac:dyDescent="0.25">
      <c r="A21" s="50" t="s">
        <v>14</v>
      </c>
      <c r="B21" s="51">
        <v>65</v>
      </c>
      <c r="C21" s="38"/>
      <c r="D21" s="178"/>
      <c r="E21" s="52"/>
      <c r="F21" s="36"/>
      <c r="G21" s="36"/>
      <c r="H21" s="36"/>
    </row>
    <row r="22" spans="1:8" x14ac:dyDescent="0.25">
      <c r="A22" s="50" t="s">
        <v>15</v>
      </c>
      <c r="B22" s="51">
        <v>97</v>
      </c>
      <c r="C22" s="38"/>
      <c r="D22" s="178"/>
      <c r="E22" s="53"/>
      <c r="F22" s="36"/>
      <c r="G22" s="36"/>
      <c r="H22" s="36"/>
    </row>
    <row r="23" spans="1:8" x14ac:dyDescent="0.25">
      <c r="A23" s="50" t="s">
        <v>16</v>
      </c>
      <c r="B23" s="51">
        <v>282</v>
      </c>
      <c r="C23" s="38"/>
      <c r="D23" s="178"/>
      <c r="E23" s="54"/>
      <c r="F23" s="36"/>
      <c r="G23" s="36"/>
      <c r="H23" s="36"/>
    </row>
    <row r="24" spans="1:8" x14ac:dyDescent="0.25">
      <c r="A24" s="50" t="s">
        <v>17</v>
      </c>
      <c r="B24" s="51">
        <v>30</v>
      </c>
      <c r="C24" s="38"/>
      <c r="D24" s="178"/>
      <c r="E24" s="54"/>
      <c r="F24" s="36"/>
      <c r="G24" s="36"/>
      <c r="H24" s="36"/>
    </row>
    <row r="25" spans="1:8" x14ac:dyDescent="0.25">
      <c r="A25" s="38"/>
      <c r="B25" s="38"/>
      <c r="C25" s="38"/>
      <c r="D25" s="178"/>
      <c r="E25" s="54"/>
      <c r="F25" s="36"/>
      <c r="G25" s="36"/>
      <c r="H25" s="36"/>
    </row>
    <row r="26" spans="1:8" x14ac:dyDescent="0.25">
      <c r="A26" s="179" t="s">
        <v>18</v>
      </c>
      <c r="B26" s="179"/>
      <c r="C26" s="179"/>
      <c r="D26" s="178"/>
      <c r="E26" s="54"/>
    </row>
    <row r="27" spans="1:8" x14ac:dyDescent="0.25">
      <c r="A27" s="179" t="s">
        <v>19</v>
      </c>
      <c r="B27" s="179"/>
      <c r="C27" s="179"/>
      <c r="D27" s="178"/>
      <c r="E27" s="54"/>
    </row>
    <row r="28" spans="1:8" x14ac:dyDescent="0.25">
      <c r="A28" s="179" t="s">
        <v>20</v>
      </c>
      <c r="B28" s="179"/>
      <c r="C28" s="179"/>
      <c r="D28" s="178"/>
    </row>
    <row r="29" spans="1:8" x14ac:dyDescent="0.25">
      <c r="D29" s="178"/>
    </row>
    <row r="30" spans="1:8" x14ac:dyDescent="0.25">
      <c r="A30" s="55"/>
      <c r="B30" s="56"/>
      <c r="C30" s="56"/>
      <c r="D30" s="56"/>
    </row>
    <row r="31" spans="1:8" x14ac:dyDescent="0.25">
      <c r="A31" s="55"/>
      <c r="B31" s="56"/>
      <c r="C31" s="56"/>
      <c r="D31" s="56"/>
    </row>
    <row r="32" spans="1:8" x14ac:dyDescent="0.25">
      <c r="A32" s="55"/>
      <c r="B32" s="56"/>
      <c r="C32" s="56"/>
      <c r="D32" s="56"/>
      <c r="F32" s="57"/>
    </row>
    <row r="33" spans="1:4" x14ac:dyDescent="0.25">
      <c r="A33" s="55"/>
      <c r="B33" s="56"/>
      <c r="C33" s="56"/>
      <c r="D33" s="56"/>
    </row>
    <row r="34" spans="1:4" x14ac:dyDescent="0.25">
      <c r="A34" s="55"/>
      <c r="B34" s="56"/>
      <c r="C34" s="56"/>
      <c r="D34" s="56"/>
    </row>
    <row r="35" spans="1:4" x14ac:dyDescent="0.25">
      <c r="A35" s="55"/>
      <c r="B35" s="56"/>
      <c r="C35" s="56"/>
      <c r="D35" s="56"/>
    </row>
    <row r="36" spans="1:4" x14ac:dyDescent="0.25">
      <c r="A36" s="55"/>
      <c r="B36" s="56"/>
      <c r="C36" s="56"/>
      <c r="D36" s="56"/>
    </row>
    <row r="37" spans="1:4" x14ac:dyDescent="0.25">
      <c r="A37" s="55"/>
      <c r="B37" s="56"/>
      <c r="C37" s="56"/>
      <c r="D37" s="56"/>
    </row>
    <row r="38" spans="1:4" x14ac:dyDescent="0.25">
      <c r="A38" s="55"/>
      <c r="B38" s="56"/>
      <c r="C38" s="56"/>
      <c r="D38" s="56"/>
    </row>
    <row r="39" spans="1:4" x14ac:dyDescent="0.25">
      <c r="A39" s="55"/>
      <c r="B39" s="56"/>
      <c r="C39" s="56"/>
      <c r="D39" s="56"/>
    </row>
  </sheetData>
  <mergeCells count="4">
    <mergeCell ref="D21:D29"/>
    <mergeCell ref="A26:C26"/>
    <mergeCell ref="A27:C27"/>
    <mergeCell ref="A28:C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75" zoomScaleNormal="75" workbookViewId="0">
      <selection activeCell="D34" sqref="D34"/>
    </sheetView>
  </sheetViews>
  <sheetFormatPr defaultColWidth="9.109375" defaultRowHeight="13.8" x14ac:dyDescent="0.25"/>
  <cols>
    <col min="1" max="1" width="21.6640625" style="58" customWidth="1"/>
    <col min="2" max="2" width="30.44140625" style="58" bestFit="1" customWidth="1"/>
    <col min="3" max="16384" width="9.109375" style="58"/>
  </cols>
  <sheetData>
    <row r="1" spans="1:8" x14ac:dyDescent="0.25">
      <c r="A1" s="25" t="s">
        <v>86</v>
      </c>
    </row>
    <row r="2" spans="1:8" ht="15" x14ac:dyDescent="0.25">
      <c r="A2" s="27"/>
    </row>
    <row r="3" spans="1:8" x14ac:dyDescent="0.25">
      <c r="A3" s="28" t="s">
        <v>21</v>
      </c>
    </row>
    <row r="4" spans="1:8" ht="15" x14ac:dyDescent="0.25">
      <c r="A4" s="28"/>
    </row>
    <row r="5" spans="1:8" x14ac:dyDescent="0.25">
      <c r="A5" s="34" t="s">
        <v>116</v>
      </c>
      <c r="B5" s="34"/>
    </row>
    <row r="6" spans="1:8" ht="15" x14ac:dyDescent="0.25">
      <c r="A6" s="59"/>
      <c r="B6" s="59"/>
      <c r="C6" s="65" t="s">
        <v>5</v>
      </c>
      <c r="D6" s="65" t="s">
        <v>6</v>
      </c>
      <c r="E6" s="65" t="s">
        <v>7</v>
      </c>
      <c r="F6" s="65" t="s">
        <v>8</v>
      </c>
      <c r="G6" s="65" t="s">
        <v>9</v>
      </c>
      <c r="H6" s="65" t="s">
        <v>22</v>
      </c>
    </row>
    <row r="7" spans="1:8" x14ac:dyDescent="0.25">
      <c r="A7" s="60" t="s">
        <v>23</v>
      </c>
      <c r="B7" s="59" t="s">
        <v>24</v>
      </c>
      <c r="C7" s="1">
        <v>60</v>
      </c>
      <c r="D7" s="1">
        <v>50</v>
      </c>
      <c r="E7" s="1">
        <v>39</v>
      </c>
      <c r="F7" s="1">
        <v>208</v>
      </c>
      <c r="G7" s="1">
        <v>18</v>
      </c>
      <c r="H7" s="1">
        <v>375</v>
      </c>
    </row>
    <row r="8" spans="1:8" ht="15" x14ac:dyDescent="0.25">
      <c r="A8" s="61"/>
      <c r="B8" s="59" t="s">
        <v>25</v>
      </c>
      <c r="C8" s="1">
        <v>28</v>
      </c>
      <c r="D8" s="1">
        <v>32</v>
      </c>
      <c r="E8" s="1">
        <v>19</v>
      </c>
      <c r="F8" s="1">
        <v>73</v>
      </c>
      <c r="G8" s="1">
        <v>19</v>
      </c>
      <c r="H8" s="1">
        <v>171</v>
      </c>
    </row>
    <row r="9" spans="1:8" ht="15" x14ac:dyDescent="0.25">
      <c r="A9" s="61"/>
      <c r="B9" s="59" t="s">
        <v>26</v>
      </c>
      <c r="C9" s="1">
        <v>350</v>
      </c>
      <c r="D9" s="1">
        <v>509</v>
      </c>
      <c r="E9" s="1">
        <v>223</v>
      </c>
      <c r="F9" s="1">
        <v>688</v>
      </c>
      <c r="G9" s="1">
        <v>609</v>
      </c>
      <c r="H9" s="1">
        <v>2379</v>
      </c>
    </row>
    <row r="10" spans="1:8" ht="14.4" thickBot="1" x14ac:dyDescent="0.3">
      <c r="A10" s="62"/>
      <c r="B10" s="66" t="s">
        <v>27</v>
      </c>
      <c r="C10" s="100">
        <v>438</v>
      </c>
      <c r="D10" s="100">
        <v>591</v>
      </c>
      <c r="E10" s="100">
        <v>281</v>
      </c>
      <c r="F10" s="100">
        <v>969</v>
      </c>
      <c r="G10" s="100">
        <v>646</v>
      </c>
      <c r="H10" s="100">
        <v>2925</v>
      </c>
    </row>
    <row r="11" spans="1:8" x14ac:dyDescent="0.25">
      <c r="A11" s="63" t="s">
        <v>28</v>
      </c>
      <c r="B11" s="64" t="s">
        <v>24</v>
      </c>
      <c r="C11" s="24">
        <v>21.394110999999999</v>
      </c>
      <c r="D11" s="24">
        <v>31.630125</v>
      </c>
      <c r="E11" s="24">
        <v>19.169867</v>
      </c>
      <c r="F11" s="24">
        <v>67.469369999999998</v>
      </c>
      <c r="G11" s="24">
        <v>13.642521</v>
      </c>
      <c r="H11" s="24">
        <v>153.305994</v>
      </c>
    </row>
    <row r="12" spans="1:8" ht="15" x14ac:dyDescent="0.25">
      <c r="A12" s="61"/>
      <c r="B12" s="59" t="s">
        <v>25</v>
      </c>
      <c r="C12" s="1">
        <v>33.892944999999997</v>
      </c>
      <c r="D12" s="1">
        <v>40.369850999999997</v>
      </c>
      <c r="E12" s="1">
        <v>23.753357000000001</v>
      </c>
      <c r="F12" s="1">
        <v>93.094701000000001</v>
      </c>
      <c r="G12" s="1">
        <v>22.428543000000001</v>
      </c>
      <c r="H12" s="1">
        <v>213.53939700000001</v>
      </c>
    </row>
    <row r="13" spans="1:8" ht="15" x14ac:dyDescent="0.25">
      <c r="A13" s="61"/>
      <c r="B13" s="59" t="s">
        <v>26</v>
      </c>
      <c r="C13" s="1">
        <v>1261.950347</v>
      </c>
      <c r="D13" s="1">
        <v>1922.617043</v>
      </c>
      <c r="E13" s="1">
        <v>734.65441099999998</v>
      </c>
      <c r="F13" s="1">
        <v>2216.0189610000002</v>
      </c>
      <c r="G13" s="1">
        <v>2405.8321449999999</v>
      </c>
      <c r="H13" s="1">
        <v>8541.0729069999998</v>
      </c>
    </row>
    <row r="14" spans="1:8" ht="14.4" thickBot="1" x14ac:dyDescent="0.3">
      <c r="A14" s="62"/>
      <c r="B14" s="66" t="s">
        <v>29</v>
      </c>
      <c r="C14" s="100">
        <v>1317.2374029999999</v>
      </c>
      <c r="D14" s="100">
        <v>1994.617019</v>
      </c>
      <c r="E14" s="100">
        <v>777.57763499999999</v>
      </c>
      <c r="F14" s="100">
        <v>2376.5830320000005</v>
      </c>
      <c r="G14" s="100">
        <v>2441.9032090000001</v>
      </c>
      <c r="H14" s="100">
        <v>8907.9182980000005</v>
      </c>
    </row>
    <row r="17" spans="1:8" x14ac:dyDescent="0.25">
      <c r="A17" s="67" t="s">
        <v>30</v>
      </c>
    </row>
    <row r="18" spans="1:8" x14ac:dyDescent="0.25">
      <c r="A18" s="67" t="s">
        <v>31</v>
      </c>
    </row>
    <row r="19" spans="1:8" x14ac:dyDescent="0.25">
      <c r="A19" s="67" t="s">
        <v>32</v>
      </c>
    </row>
    <row r="20" spans="1:8" x14ac:dyDescent="0.25">
      <c r="A20" s="67" t="s">
        <v>33</v>
      </c>
    </row>
    <row r="25" spans="1:8" x14ac:dyDescent="0.25">
      <c r="A25" s="34" t="s">
        <v>117</v>
      </c>
      <c r="B25" s="34"/>
    </row>
    <row r="26" spans="1:8" ht="15" x14ac:dyDescent="0.25">
      <c r="A26" s="59"/>
      <c r="B26" s="59"/>
      <c r="C26" s="65" t="s">
        <v>5</v>
      </c>
      <c r="D26" s="65" t="s">
        <v>6</v>
      </c>
      <c r="E26" s="65" t="s">
        <v>7</v>
      </c>
      <c r="F26" s="65" t="s">
        <v>8</v>
      </c>
      <c r="G26" s="65" t="s">
        <v>9</v>
      </c>
      <c r="H26" s="65" t="s">
        <v>22</v>
      </c>
    </row>
    <row r="27" spans="1:8" ht="15" x14ac:dyDescent="0.25">
      <c r="A27" s="59" t="s">
        <v>34</v>
      </c>
      <c r="B27" s="59" t="s">
        <v>24</v>
      </c>
      <c r="C27" s="1">
        <v>35</v>
      </c>
      <c r="D27" s="1">
        <v>16</v>
      </c>
      <c r="E27" s="1">
        <v>14</v>
      </c>
      <c r="F27" s="1">
        <v>66</v>
      </c>
      <c r="G27" s="1">
        <v>7</v>
      </c>
      <c r="H27" s="1">
        <v>138</v>
      </c>
    </row>
    <row r="28" spans="1:8" ht="15" x14ac:dyDescent="0.25">
      <c r="A28" s="60"/>
      <c r="B28" s="59" t="s">
        <v>25</v>
      </c>
      <c r="C28" s="1">
        <v>5</v>
      </c>
      <c r="D28" s="1">
        <v>10</v>
      </c>
      <c r="E28" s="1">
        <v>4</v>
      </c>
      <c r="F28" s="1">
        <v>12</v>
      </c>
      <c r="G28" s="1">
        <v>7</v>
      </c>
      <c r="H28" s="1">
        <v>38</v>
      </c>
    </row>
    <row r="29" spans="1:8" ht="15" x14ac:dyDescent="0.25">
      <c r="A29" s="61"/>
      <c r="B29" s="59" t="s">
        <v>26</v>
      </c>
      <c r="C29" s="1">
        <v>45</v>
      </c>
      <c r="D29" s="1">
        <v>88</v>
      </c>
      <c r="E29" s="1">
        <v>52</v>
      </c>
      <c r="F29" s="1">
        <v>94</v>
      </c>
      <c r="G29" s="1">
        <v>80</v>
      </c>
      <c r="H29" s="1">
        <v>359</v>
      </c>
    </row>
    <row r="30" spans="1:8" ht="15.75" thickBot="1" x14ac:dyDescent="0.3">
      <c r="A30" s="62"/>
      <c r="B30" s="66" t="s">
        <v>90</v>
      </c>
      <c r="C30" s="100">
        <v>85</v>
      </c>
      <c r="D30" s="100">
        <v>114</v>
      </c>
      <c r="E30" s="100">
        <v>70</v>
      </c>
      <c r="F30" s="100">
        <v>172</v>
      </c>
      <c r="G30" s="100">
        <v>94</v>
      </c>
      <c r="H30" s="100">
        <v>535</v>
      </c>
    </row>
    <row r="31" spans="1:8" x14ac:dyDescent="0.25">
      <c r="A31" s="64" t="s">
        <v>35</v>
      </c>
      <c r="B31" s="64" t="s">
        <v>24</v>
      </c>
      <c r="C31" s="24">
        <v>7.7232510000000003</v>
      </c>
      <c r="D31" s="24">
        <v>9.0167990000000007</v>
      </c>
      <c r="E31" s="24">
        <v>7.0414409999999998</v>
      </c>
      <c r="F31" s="24">
        <v>24.307316</v>
      </c>
      <c r="G31" s="24">
        <v>5.7978829999999997</v>
      </c>
      <c r="H31" s="24">
        <v>53.886690000000002</v>
      </c>
    </row>
    <row r="32" spans="1:8" x14ac:dyDescent="0.25">
      <c r="A32" s="60"/>
      <c r="B32" s="59" t="s">
        <v>25</v>
      </c>
      <c r="C32" s="1">
        <v>4.9138529999999996</v>
      </c>
      <c r="D32" s="1">
        <v>11.509914</v>
      </c>
      <c r="E32" s="1">
        <v>3.7577479999999999</v>
      </c>
      <c r="F32" s="1">
        <v>13.912046999999999</v>
      </c>
      <c r="G32" s="1">
        <v>7.8763860000000001</v>
      </c>
      <c r="H32" s="1">
        <v>41.969948000000002</v>
      </c>
    </row>
    <row r="33" spans="1:8" x14ac:dyDescent="0.25">
      <c r="A33" s="61"/>
      <c r="B33" s="59" t="s">
        <v>26</v>
      </c>
      <c r="C33" s="1">
        <v>156.98228599999999</v>
      </c>
      <c r="D33" s="1">
        <v>285.86217499999998</v>
      </c>
      <c r="E33" s="1">
        <v>131.119618</v>
      </c>
      <c r="F33" s="1">
        <v>286.22824400000002</v>
      </c>
      <c r="G33" s="1">
        <v>296.874055</v>
      </c>
      <c r="H33" s="1">
        <v>1157.066378</v>
      </c>
    </row>
    <row r="34" spans="1:8" ht="14.4" thickBot="1" x14ac:dyDescent="0.3">
      <c r="A34" s="62"/>
      <c r="B34" s="66" t="s">
        <v>91</v>
      </c>
      <c r="C34" s="100">
        <v>169.61938999999998</v>
      </c>
      <c r="D34" s="100">
        <v>306.38888799999995</v>
      </c>
      <c r="E34" s="100">
        <v>141.91880700000002</v>
      </c>
      <c r="F34" s="100">
        <v>324.447607</v>
      </c>
      <c r="G34" s="100">
        <v>310.54832399999998</v>
      </c>
      <c r="H34" s="100">
        <v>1252.923016</v>
      </c>
    </row>
    <row r="37" spans="1:8" x14ac:dyDescent="0.25">
      <c r="A37" s="67" t="s">
        <v>30</v>
      </c>
    </row>
    <row r="38" spans="1:8" x14ac:dyDescent="0.25">
      <c r="A38" s="67" t="s">
        <v>31</v>
      </c>
    </row>
    <row r="39" spans="1:8" x14ac:dyDescent="0.25">
      <c r="A39" s="67" t="s">
        <v>32</v>
      </c>
    </row>
    <row r="40" spans="1:8" x14ac:dyDescent="0.25">
      <c r="A40" s="67" t="s">
        <v>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5"/>
  <sheetViews>
    <sheetView zoomScale="75" zoomScaleNormal="75" workbookViewId="0">
      <selection activeCell="C211" sqref="C211"/>
    </sheetView>
  </sheetViews>
  <sheetFormatPr defaultColWidth="9.109375" defaultRowHeight="13.8" x14ac:dyDescent="0.25"/>
  <cols>
    <col min="1" max="1" width="53.88671875" style="26" customWidth="1"/>
    <col min="2" max="3" width="18.5546875" style="26" bestFit="1" customWidth="1"/>
    <col min="4" max="4" width="16.88671875" style="26" bestFit="1" customWidth="1"/>
    <col min="5" max="7" width="18.5546875" style="26" bestFit="1" customWidth="1"/>
    <col min="8" max="16384" width="9.109375" style="26"/>
  </cols>
  <sheetData>
    <row r="1" spans="1:12" x14ac:dyDescent="0.25">
      <c r="A1" s="25" t="s">
        <v>86</v>
      </c>
      <c r="D1" s="5"/>
      <c r="E1" s="5"/>
      <c r="F1" s="5"/>
      <c r="G1" s="5"/>
      <c r="H1" s="6"/>
      <c r="I1" s="6"/>
      <c r="J1" s="6"/>
      <c r="K1" s="6"/>
      <c r="L1" s="6"/>
    </row>
    <row r="2" spans="1:12" ht="15" x14ac:dyDescent="0.25">
      <c r="A2" s="27"/>
      <c r="D2" s="5"/>
      <c r="E2" s="5"/>
      <c r="F2" s="5"/>
      <c r="G2" s="5"/>
      <c r="H2" s="6"/>
      <c r="I2" s="6"/>
      <c r="J2" s="6"/>
      <c r="K2" s="6"/>
      <c r="L2" s="6"/>
    </row>
    <row r="3" spans="1:12" x14ac:dyDescent="0.25">
      <c r="A3" s="28" t="s">
        <v>36</v>
      </c>
      <c r="D3" s="5"/>
      <c r="E3" s="5"/>
      <c r="F3" s="5"/>
      <c r="G3" s="5"/>
      <c r="H3" s="6"/>
      <c r="I3" s="6"/>
      <c r="J3" s="6"/>
      <c r="K3" s="6"/>
      <c r="L3" s="6"/>
    </row>
    <row r="4" spans="1:12" ht="15" x14ac:dyDescent="0.25">
      <c r="A4" s="28"/>
      <c r="D4" s="5"/>
      <c r="E4" s="5"/>
      <c r="F4" s="5"/>
      <c r="G4" s="5"/>
      <c r="H4" s="6"/>
      <c r="I4" s="6"/>
      <c r="J4" s="6"/>
      <c r="K4" s="6"/>
      <c r="L4" s="6"/>
    </row>
    <row r="5" spans="1:12" x14ac:dyDescent="0.25">
      <c r="A5" s="4" t="s">
        <v>118</v>
      </c>
      <c r="B5" s="4"/>
      <c r="C5" s="4"/>
      <c r="D5" s="5"/>
      <c r="E5" s="5"/>
      <c r="F5" s="5"/>
      <c r="G5" s="5"/>
      <c r="H5" s="6"/>
      <c r="I5" s="6"/>
      <c r="J5" s="6"/>
      <c r="K5" s="6"/>
      <c r="L5" s="6"/>
    </row>
    <row r="6" spans="1:12" ht="15" x14ac:dyDescent="0.25">
      <c r="A6" s="9" t="s">
        <v>37</v>
      </c>
      <c r="B6" s="131" t="s">
        <v>5</v>
      </c>
      <c r="C6" s="131" t="s">
        <v>6</v>
      </c>
      <c r="D6" s="131" t="s">
        <v>7</v>
      </c>
      <c r="E6" s="131" t="s">
        <v>8</v>
      </c>
      <c r="F6" s="131" t="s">
        <v>9</v>
      </c>
      <c r="G6" s="131" t="s">
        <v>22</v>
      </c>
      <c r="H6" s="6"/>
      <c r="I6" s="6"/>
      <c r="J6" s="6"/>
      <c r="K6" s="6"/>
      <c r="L6" s="6"/>
    </row>
    <row r="7" spans="1:12" ht="15" x14ac:dyDescent="0.25">
      <c r="A7" s="20" t="s">
        <v>38</v>
      </c>
      <c r="B7" s="107">
        <v>3</v>
      </c>
      <c r="C7" s="107">
        <v>84</v>
      </c>
      <c r="D7" s="107">
        <v>5</v>
      </c>
      <c r="E7" s="107">
        <v>16</v>
      </c>
      <c r="F7" s="107">
        <v>232</v>
      </c>
      <c r="G7" s="132">
        <v>340</v>
      </c>
      <c r="H7" s="6"/>
      <c r="I7" s="8"/>
      <c r="J7" s="8"/>
      <c r="K7" s="6"/>
      <c r="L7" s="6"/>
    </row>
    <row r="8" spans="1:12" ht="15" x14ac:dyDescent="0.25">
      <c r="A8" s="20" t="s">
        <v>39</v>
      </c>
      <c r="B8" s="122">
        <v>8</v>
      </c>
      <c r="C8" s="122">
        <v>0</v>
      </c>
      <c r="D8" s="122">
        <v>39</v>
      </c>
      <c r="E8" s="122">
        <v>0</v>
      </c>
      <c r="F8" s="122">
        <v>0</v>
      </c>
      <c r="G8" s="122">
        <v>47</v>
      </c>
      <c r="H8" s="6"/>
      <c r="I8" s="8"/>
      <c r="J8" s="8"/>
      <c r="K8" s="6"/>
      <c r="L8" s="6"/>
    </row>
    <row r="9" spans="1:12" x14ac:dyDescent="0.25">
      <c r="A9" s="20" t="s">
        <v>40</v>
      </c>
      <c r="B9" s="122">
        <v>1</v>
      </c>
      <c r="C9" s="122">
        <v>3</v>
      </c>
      <c r="D9" s="122">
        <v>1</v>
      </c>
      <c r="E9" s="122">
        <v>0</v>
      </c>
      <c r="F9" s="122">
        <v>3</v>
      </c>
      <c r="G9" s="122">
        <v>8</v>
      </c>
      <c r="H9" s="6"/>
      <c r="I9" s="8"/>
      <c r="J9" s="8"/>
      <c r="K9" s="6"/>
      <c r="L9" s="6"/>
    </row>
    <row r="10" spans="1:12" x14ac:dyDescent="0.25">
      <c r="A10" s="20" t="s">
        <v>41</v>
      </c>
      <c r="B10" s="122">
        <v>175</v>
      </c>
      <c r="C10" s="122">
        <v>236</v>
      </c>
      <c r="D10" s="122">
        <v>83</v>
      </c>
      <c r="E10" s="122">
        <v>266</v>
      </c>
      <c r="F10" s="122">
        <v>136</v>
      </c>
      <c r="G10" s="122">
        <v>896</v>
      </c>
      <c r="H10" s="6"/>
      <c r="I10" s="8"/>
      <c r="J10" s="8"/>
      <c r="K10" s="6"/>
      <c r="L10" s="6"/>
    </row>
    <row r="11" spans="1:12" ht="15" x14ac:dyDescent="0.25">
      <c r="A11" s="20" t="s">
        <v>42</v>
      </c>
      <c r="B11" s="122">
        <v>26</v>
      </c>
      <c r="C11" s="122">
        <v>9</v>
      </c>
      <c r="D11" s="122">
        <v>22</v>
      </c>
      <c r="E11" s="122">
        <v>3</v>
      </c>
      <c r="F11" s="122">
        <v>5</v>
      </c>
      <c r="G11" s="122">
        <v>65</v>
      </c>
      <c r="H11" s="6"/>
      <c r="I11" s="8"/>
      <c r="J11" s="8"/>
      <c r="K11" s="6"/>
      <c r="L11" s="6"/>
    </row>
    <row r="12" spans="1:12" ht="15" x14ac:dyDescent="0.25">
      <c r="A12" s="20" t="s">
        <v>43</v>
      </c>
      <c r="B12" s="122">
        <v>36</v>
      </c>
      <c r="C12" s="122">
        <v>83</v>
      </c>
      <c r="D12" s="122">
        <v>35</v>
      </c>
      <c r="E12" s="122">
        <v>92</v>
      </c>
      <c r="F12" s="122">
        <v>40</v>
      </c>
      <c r="G12" s="122">
        <v>286</v>
      </c>
      <c r="H12" s="6"/>
      <c r="I12" s="8"/>
      <c r="J12" s="8"/>
      <c r="K12" s="6"/>
      <c r="L12" s="6"/>
    </row>
    <row r="13" spans="1:12" ht="15" x14ac:dyDescent="0.25">
      <c r="A13" s="20" t="s">
        <v>44</v>
      </c>
      <c r="B13" s="122">
        <v>17</v>
      </c>
      <c r="C13" s="122">
        <v>8</v>
      </c>
      <c r="D13" s="122">
        <v>17</v>
      </c>
      <c r="E13" s="122">
        <v>5</v>
      </c>
      <c r="F13" s="122">
        <v>67</v>
      </c>
      <c r="G13" s="122">
        <v>114</v>
      </c>
      <c r="H13" s="6"/>
      <c r="I13" s="8"/>
      <c r="J13" s="8"/>
      <c r="K13" s="6"/>
      <c r="L13" s="6"/>
    </row>
    <row r="14" spans="1:12" ht="15.75" thickBot="1" x14ac:dyDescent="0.3">
      <c r="A14" s="21" t="s">
        <v>45</v>
      </c>
      <c r="B14" s="124">
        <v>114</v>
      </c>
      <c r="C14" s="124">
        <v>148</v>
      </c>
      <c r="D14" s="124">
        <v>41</v>
      </c>
      <c r="E14" s="124">
        <v>114</v>
      </c>
      <c r="F14" s="124">
        <v>104</v>
      </c>
      <c r="G14" s="124">
        <v>521</v>
      </c>
      <c r="H14" s="6"/>
      <c r="I14" s="8"/>
      <c r="J14" s="8"/>
      <c r="K14" s="6"/>
      <c r="L14" s="6"/>
    </row>
    <row r="15" spans="1:12" ht="15.75" thickBot="1" x14ac:dyDescent="0.3">
      <c r="A15" s="15" t="s">
        <v>46</v>
      </c>
      <c r="B15" s="133">
        <v>380</v>
      </c>
      <c r="C15" s="134">
        <v>571</v>
      </c>
      <c r="D15" s="134">
        <v>243</v>
      </c>
      <c r="E15" s="134">
        <v>496</v>
      </c>
      <c r="F15" s="134">
        <v>587</v>
      </c>
      <c r="G15" s="135">
        <v>2277</v>
      </c>
      <c r="H15" s="6"/>
      <c r="I15" s="8"/>
      <c r="J15" s="8"/>
      <c r="K15" s="6"/>
      <c r="L15" s="6"/>
    </row>
    <row r="16" spans="1:12" ht="15" x14ac:dyDescent="0.25">
      <c r="A16" s="22" t="s">
        <v>47</v>
      </c>
      <c r="B16" s="123">
        <v>3</v>
      </c>
      <c r="C16" s="123">
        <v>0</v>
      </c>
      <c r="D16" s="123">
        <v>0</v>
      </c>
      <c r="E16" s="123">
        <v>374</v>
      </c>
      <c r="F16" s="123">
        <v>12</v>
      </c>
      <c r="G16" s="123">
        <v>389</v>
      </c>
      <c r="H16" s="6"/>
      <c r="I16" s="8"/>
      <c r="J16" s="8"/>
      <c r="K16" s="6"/>
      <c r="L16" s="6"/>
    </row>
    <row r="17" spans="1:12" ht="15" x14ac:dyDescent="0.25">
      <c r="A17" s="20" t="s">
        <v>48</v>
      </c>
      <c r="B17" s="122">
        <v>1</v>
      </c>
      <c r="C17" s="122">
        <v>7</v>
      </c>
      <c r="D17" s="122">
        <v>11</v>
      </c>
      <c r="E17" s="122">
        <v>41</v>
      </c>
      <c r="F17" s="122">
        <v>4</v>
      </c>
      <c r="G17" s="122">
        <v>64</v>
      </c>
      <c r="H17" s="6"/>
      <c r="I17" s="8"/>
      <c r="J17" s="8"/>
      <c r="K17" s="6"/>
      <c r="L17" s="6"/>
    </row>
    <row r="18" spans="1:12" ht="15" x14ac:dyDescent="0.25">
      <c r="A18" s="20" t="s">
        <v>49</v>
      </c>
      <c r="B18" s="122">
        <v>10</v>
      </c>
      <c r="C18" s="122">
        <v>0</v>
      </c>
      <c r="D18" s="122">
        <v>0</v>
      </c>
      <c r="E18" s="122">
        <v>0</v>
      </c>
      <c r="F18" s="122">
        <v>0</v>
      </c>
      <c r="G18" s="122">
        <v>10</v>
      </c>
      <c r="H18" s="6"/>
      <c r="I18" s="8"/>
      <c r="J18" s="8"/>
      <c r="K18" s="6"/>
      <c r="L18" s="6"/>
    </row>
    <row r="19" spans="1:12" x14ac:dyDescent="0.25">
      <c r="A19" s="20" t="s">
        <v>50</v>
      </c>
      <c r="B19" s="122">
        <v>28</v>
      </c>
      <c r="C19" s="122">
        <v>6</v>
      </c>
      <c r="D19" s="122">
        <v>13</v>
      </c>
      <c r="E19" s="122">
        <v>0</v>
      </c>
      <c r="F19" s="122">
        <v>4</v>
      </c>
      <c r="G19" s="122">
        <v>51</v>
      </c>
      <c r="H19" s="6"/>
      <c r="I19" s="8"/>
      <c r="J19" s="8"/>
      <c r="K19" s="6"/>
      <c r="L19" s="6"/>
    </row>
    <row r="20" spans="1:12" ht="15" x14ac:dyDescent="0.25">
      <c r="A20" s="20" t="s">
        <v>51</v>
      </c>
      <c r="B20" s="122">
        <v>0</v>
      </c>
      <c r="C20" s="122">
        <v>1</v>
      </c>
      <c r="D20" s="122">
        <v>2</v>
      </c>
      <c r="E20" s="122">
        <v>1</v>
      </c>
      <c r="F20" s="122">
        <v>5</v>
      </c>
      <c r="G20" s="122">
        <v>9</v>
      </c>
      <c r="H20" s="6"/>
      <c r="I20" s="8"/>
      <c r="J20" s="8"/>
      <c r="K20" s="6"/>
      <c r="L20" s="6"/>
    </row>
    <row r="21" spans="1:12" ht="15" x14ac:dyDescent="0.25">
      <c r="A21" s="20" t="s">
        <v>52</v>
      </c>
      <c r="B21" s="122">
        <v>0</v>
      </c>
      <c r="C21" s="122">
        <v>1</v>
      </c>
      <c r="D21" s="122">
        <v>2</v>
      </c>
      <c r="E21" s="122">
        <v>32</v>
      </c>
      <c r="F21" s="122">
        <v>1</v>
      </c>
      <c r="G21" s="122">
        <v>36</v>
      </c>
      <c r="H21" s="6"/>
      <c r="I21" s="8"/>
      <c r="J21" s="8"/>
      <c r="K21" s="6"/>
      <c r="L21" s="6"/>
    </row>
    <row r="22" spans="1:12" ht="15" x14ac:dyDescent="0.25">
      <c r="A22" s="20" t="s">
        <v>53</v>
      </c>
      <c r="B22" s="122">
        <v>0</v>
      </c>
      <c r="C22" s="122">
        <v>0</v>
      </c>
      <c r="D22" s="122">
        <v>0</v>
      </c>
      <c r="E22" s="122">
        <v>0</v>
      </c>
      <c r="F22" s="122">
        <v>0</v>
      </c>
      <c r="G22" s="122">
        <v>0</v>
      </c>
      <c r="H22" s="6"/>
      <c r="I22" s="8"/>
      <c r="J22" s="8"/>
      <c r="K22" s="6"/>
      <c r="L22" s="6"/>
    </row>
    <row r="23" spans="1:12" ht="15" x14ac:dyDescent="0.25">
      <c r="A23" s="20" t="s">
        <v>54</v>
      </c>
      <c r="B23" s="122">
        <v>4</v>
      </c>
      <c r="C23" s="122">
        <v>1</v>
      </c>
      <c r="D23" s="122">
        <v>7</v>
      </c>
      <c r="E23" s="122">
        <v>4</v>
      </c>
      <c r="F23" s="122">
        <v>0</v>
      </c>
      <c r="G23" s="122">
        <v>16</v>
      </c>
      <c r="H23" s="6"/>
      <c r="I23" s="8"/>
      <c r="J23" s="8"/>
      <c r="K23" s="6"/>
      <c r="L23" s="6"/>
    </row>
    <row r="24" spans="1:12" x14ac:dyDescent="0.25">
      <c r="A24" s="20" t="s">
        <v>55</v>
      </c>
      <c r="B24" s="122">
        <v>0</v>
      </c>
      <c r="C24" s="122">
        <v>0</v>
      </c>
      <c r="D24" s="122">
        <v>0</v>
      </c>
      <c r="E24" s="122">
        <v>0</v>
      </c>
      <c r="F24" s="122">
        <v>0</v>
      </c>
      <c r="G24" s="122">
        <v>0</v>
      </c>
      <c r="H24" s="6"/>
      <c r="I24" s="8"/>
      <c r="J24" s="8"/>
      <c r="K24" s="6"/>
      <c r="L24" s="6"/>
    </row>
    <row r="25" spans="1:12" ht="15.75" thickBot="1" x14ac:dyDescent="0.3">
      <c r="A25" s="21" t="s">
        <v>56</v>
      </c>
      <c r="B25" s="124">
        <v>12</v>
      </c>
      <c r="C25" s="124">
        <v>4</v>
      </c>
      <c r="D25" s="124">
        <v>3</v>
      </c>
      <c r="E25" s="124">
        <v>21</v>
      </c>
      <c r="F25" s="124">
        <v>33</v>
      </c>
      <c r="G25" s="124">
        <v>73</v>
      </c>
      <c r="H25" s="6"/>
      <c r="I25" s="8"/>
      <c r="J25" s="8"/>
      <c r="K25" s="6"/>
      <c r="L25" s="6"/>
    </row>
    <row r="26" spans="1:12" ht="15.75" thickBot="1" x14ac:dyDescent="0.3">
      <c r="A26" s="15" t="s">
        <v>22</v>
      </c>
      <c r="B26" s="133">
        <v>438</v>
      </c>
      <c r="C26" s="134">
        <v>591</v>
      </c>
      <c r="D26" s="134">
        <v>281</v>
      </c>
      <c r="E26" s="134">
        <v>969</v>
      </c>
      <c r="F26" s="134">
        <v>646</v>
      </c>
      <c r="G26" s="135">
        <v>2925</v>
      </c>
      <c r="H26" s="6"/>
      <c r="I26" s="8"/>
      <c r="J26" s="8"/>
      <c r="K26" s="6"/>
      <c r="L26" s="6"/>
    </row>
    <row r="27" spans="1:12" x14ac:dyDescent="0.25">
      <c r="A27" s="13" t="s">
        <v>57</v>
      </c>
      <c r="B27" s="5"/>
      <c r="C27" s="5"/>
      <c r="D27" s="5"/>
      <c r="E27" s="5"/>
      <c r="F27" s="5"/>
      <c r="G27" s="5"/>
      <c r="H27" s="6"/>
      <c r="I27" s="8"/>
      <c r="J27" s="8"/>
      <c r="K27" s="6"/>
      <c r="L27" s="6"/>
    </row>
    <row r="28" spans="1:12" x14ac:dyDescent="0.25">
      <c r="A28" s="13" t="s">
        <v>58</v>
      </c>
      <c r="B28" s="5"/>
      <c r="C28" s="5"/>
      <c r="D28" s="5"/>
      <c r="E28" s="5"/>
      <c r="F28" s="5"/>
      <c r="G28" s="5"/>
      <c r="H28" s="6"/>
      <c r="I28" s="8"/>
      <c r="J28" s="8"/>
      <c r="K28" s="6"/>
      <c r="L28" s="6"/>
    </row>
    <row r="29" spans="1:12" ht="15" x14ac:dyDescent="0.25">
      <c r="A29" s="13" t="s">
        <v>59</v>
      </c>
      <c r="B29" s="5"/>
      <c r="C29" s="5"/>
      <c r="D29" s="5"/>
      <c r="E29" s="5"/>
      <c r="F29" s="5"/>
      <c r="G29" s="5"/>
      <c r="H29" s="6"/>
      <c r="I29" s="8"/>
      <c r="J29" s="8"/>
      <c r="K29" s="6"/>
      <c r="L29" s="6"/>
    </row>
    <row r="30" spans="1:12" x14ac:dyDescent="0.25">
      <c r="A30" s="13" t="s">
        <v>60</v>
      </c>
      <c r="B30" s="5"/>
      <c r="C30" s="5"/>
      <c r="D30" s="5"/>
      <c r="E30" s="5"/>
      <c r="F30" s="5"/>
      <c r="G30" s="5"/>
      <c r="H30" s="6"/>
      <c r="I30" s="8"/>
      <c r="J30" s="8"/>
      <c r="K30" s="6"/>
      <c r="L30" s="6"/>
    </row>
    <row r="31" spans="1:12" x14ac:dyDescent="0.25">
      <c r="A31" s="13" t="s">
        <v>61</v>
      </c>
      <c r="B31" s="5"/>
      <c r="C31" s="5"/>
      <c r="D31" s="5"/>
      <c r="E31" s="5"/>
      <c r="F31" s="5"/>
      <c r="G31" s="5"/>
      <c r="H31" s="6"/>
      <c r="I31" s="8"/>
      <c r="J31" s="8"/>
      <c r="K31" s="6"/>
      <c r="L31" s="6"/>
    </row>
    <row r="32" spans="1:12" x14ac:dyDescent="0.25">
      <c r="A32" s="13" t="s">
        <v>62</v>
      </c>
      <c r="B32" s="5"/>
      <c r="C32" s="5"/>
      <c r="D32" s="5"/>
      <c r="E32" s="5"/>
      <c r="F32" s="5"/>
      <c r="G32" s="5"/>
      <c r="H32" s="6"/>
      <c r="I32" s="8"/>
      <c r="J32" s="8"/>
      <c r="K32" s="6"/>
      <c r="L32" s="6"/>
    </row>
    <row r="33" spans="1:12" x14ac:dyDescent="0.25">
      <c r="A33" s="13"/>
      <c r="B33" s="5"/>
      <c r="C33" s="5"/>
      <c r="D33" s="5"/>
      <c r="E33" s="5"/>
      <c r="F33" s="5"/>
      <c r="G33" s="5"/>
      <c r="H33" s="6"/>
      <c r="I33" s="8"/>
      <c r="J33" s="8"/>
      <c r="K33" s="6"/>
      <c r="L33" s="6"/>
    </row>
    <row r="34" spans="1:12" x14ac:dyDescent="0.25">
      <c r="A34" s="5"/>
      <c r="B34" s="5"/>
      <c r="C34" s="5"/>
      <c r="D34" s="5"/>
      <c r="E34" s="5"/>
      <c r="F34" s="5"/>
      <c r="G34" s="5"/>
      <c r="H34" s="6"/>
      <c r="I34" s="8"/>
      <c r="J34" s="8"/>
      <c r="K34" s="6"/>
      <c r="L34" s="6"/>
    </row>
    <row r="35" spans="1:12" x14ac:dyDescent="0.25">
      <c r="A35" s="4" t="s">
        <v>119</v>
      </c>
      <c r="B35" s="4"/>
      <c r="C35" s="5"/>
      <c r="D35" s="5"/>
      <c r="E35" s="5"/>
      <c r="F35" s="5"/>
      <c r="G35" s="5"/>
      <c r="H35" s="6"/>
      <c r="I35" s="8"/>
      <c r="J35" s="8"/>
      <c r="K35" s="6"/>
      <c r="L35" s="6"/>
    </row>
    <row r="36" spans="1:12" x14ac:dyDescent="0.25">
      <c r="A36" s="9" t="s">
        <v>37</v>
      </c>
      <c r="B36" s="9" t="s">
        <v>5</v>
      </c>
      <c r="C36" s="9" t="s">
        <v>6</v>
      </c>
      <c r="D36" s="9" t="s">
        <v>7</v>
      </c>
      <c r="E36" s="9" t="s">
        <v>8</v>
      </c>
      <c r="F36" s="9" t="s">
        <v>9</v>
      </c>
      <c r="G36" s="9" t="s">
        <v>22</v>
      </c>
      <c r="H36" s="6"/>
      <c r="I36" s="8"/>
      <c r="J36" s="8"/>
      <c r="K36" s="6"/>
      <c r="L36" s="6"/>
    </row>
    <row r="37" spans="1:12" x14ac:dyDescent="0.25">
      <c r="A37" s="20" t="s">
        <v>38</v>
      </c>
      <c r="B37" s="122">
        <v>0</v>
      </c>
      <c r="C37" s="122">
        <v>13</v>
      </c>
      <c r="D37" s="122">
        <v>0</v>
      </c>
      <c r="E37" s="122">
        <v>0</v>
      </c>
      <c r="F37" s="122">
        <v>37</v>
      </c>
      <c r="G37" s="122">
        <v>50</v>
      </c>
      <c r="H37" s="6"/>
      <c r="I37" s="8"/>
      <c r="J37" s="8"/>
      <c r="K37" s="6"/>
      <c r="L37" s="6"/>
    </row>
    <row r="38" spans="1:12" x14ac:dyDescent="0.25">
      <c r="A38" s="20" t="s">
        <v>39</v>
      </c>
      <c r="B38" s="122">
        <v>2</v>
      </c>
      <c r="C38" s="122">
        <v>0</v>
      </c>
      <c r="D38" s="122">
        <v>8</v>
      </c>
      <c r="E38" s="122">
        <v>0</v>
      </c>
      <c r="F38" s="122">
        <v>0</v>
      </c>
      <c r="G38" s="122">
        <v>10</v>
      </c>
      <c r="H38" s="6"/>
      <c r="I38" s="8"/>
      <c r="J38" s="8"/>
      <c r="K38" s="6"/>
      <c r="L38" s="6"/>
    </row>
    <row r="39" spans="1:12" x14ac:dyDescent="0.25">
      <c r="A39" s="20" t="s">
        <v>40</v>
      </c>
      <c r="B39" s="122">
        <v>0</v>
      </c>
      <c r="C39" s="122">
        <v>0</v>
      </c>
      <c r="D39" s="122">
        <v>1</v>
      </c>
      <c r="E39" s="122">
        <v>0</v>
      </c>
      <c r="F39" s="122">
        <v>3</v>
      </c>
      <c r="G39" s="122">
        <v>4</v>
      </c>
      <c r="H39" s="6"/>
      <c r="I39" s="8"/>
      <c r="J39" s="8"/>
      <c r="K39" s="6"/>
      <c r="L39" s="6"/>
    </row>
    <row r="40" spans="1:12" x14ac:dyDescent="0.25">
      <c r="A40" s="20" t="s">
        <v>41</v>
      </c>
      <c r="B40" s="122">
        <v>42</v>
      </c>
      <c r="C40" s="122">
        <v>50</v>
      </c>
      <c r="D40" s="122">
        <v>17</v>
      </c>
      <c r="E40" s="122">
        <v>48</v>
      </c>
      <c r="F40" s="122">
        <v>18</v>
      </c>
      <c r="G40" s="122">
        <v>175</v>
      </c>
      <c r="H40" s="6"/>
      <c r="I40" s="8"/>
      <c r="J40" s="8"/>
      <c r="K40" s="6"/>
      <c r="L40" s="6"/>
    </row>
    <row r="41" spans="1:12" x14ac:dyDescent="0.25">
      <c r="A41" s="20" t="s">
        <v>42</v>
      </c>
      <c r="B41" s="122">
        <v>5</v>
      </c>
      <c r="C41" s="122">
        <v>1</v>
      </c>
      <c r="D41" s="122">
        <v>3</v>
      </c>
      <c r="E41" s="122">
        <v>1</v>
      </c>
      <c r="F41" s="122">
        <v>0</v>
      </c>
      <c r="G41" s="122">
        <v>10</v>
      </c>
      <c r="H41" s="6"/>
      <c r="I41" s="8"/>
      <c r="J41" s="8"/>
      <c r="K41" s="6"/>
      <c r="L41" s="6"/>
    </row>
    <row r="42" spans="1:12" x14ac:dyDescent="0.25">
      <c r="A42" s="20" t="s">
        <v>43</v>
      </c>
      <c r="B42" s="122">
        <v>8</v>
      </c>
      <c r="C42" s="122">
        <v>18</v>
      </c>
      <c r="D42" s="122">
        <v>7</v>
      </c>
      <c r="E42" s="122">
        <v>12</v>
      </c>
      <c r="F42" s="122">
        <v>6</v>
      </c>
      <c r="G42" s="122">
        <v>51</v>
      </c>
      <c r="H42" s="6"/>
      <c r="I42" s="8"/>
      <c r="J42" s="8"/>
      <c r="K42" s="6"/>
      <c r="L42" s="6"/>
    </row>
    <row r="43" spans="1:12" x14ac:dyDescent="0.25">
      <c r="A43" s="20" t="s">
        <v>44</v>
      </c>
      <c r="B43" s="122">
        <v>1</v>
      </c>
      <c r="C43" s="122">
        <v>1</v>
      </c>
      <c r="D43" s="122">
        <v>6</v>
      </c>
      <c r="E43" s="122">
        <v>0</v>
      </c>
      <c r="F43" s="122">
        <v>6</v>
      </c>
      <c r="G43" s="122">
        <v>14</v>
      </c>
      <c r="H43" s="6"/>
      <c r="I43" s="8"/>
      <c r="J43" s="8"/>
      <c r="K43" s="6"/>
      <c r="L43" s="6"/>
    </row>
    <row r="44" spans="1:12" ht="14.4" thickBot="1" x14ac:dyDescent="0.3">
      <c r="A44" s="21" t="s">
        <v>45</v>
      </c>
      <c r="B44" s="124">
        <v>16</v>
      </c>
      <c r="C44" s="124">
        <v>28</v>
      </c>
      <c r="D44" s="124">
        <v>15</v>
      </c>
      <c r="E44" s="124">
        <v>27</v>
      </c>
      <c r="F44" s="124">
        <v>17</v>
      </c>
      <c r="G44" s="124">
        <v>103</v>
      </c>
      <c r="H44" s="6"/>
      <c r="I44" s="8"/>
      <c r="J44" s="8"/>
      <c r="K44" s="6"/>
      <c r="L44" s="6"/>
    </row>
    <row r="45" spans="1:12" ht="14.4" thickBot="1" x14ac:dyDescent="0.3">
      <c r="A45" s="15" t="s">
        <v>46</v>
      </c>
      <c r="B45" s="133">
        <v>74</v>
      </c>
      <c r="C45" s="134">
        <v>111</v>
      </c>
      <c r="D45" s="134">
        <v>57</v>
      </c>
      <c r="E45" s="134">
        <v>88</v>
      </c>
      <c r="F45" s="134">
        <v>87</v>
      </c>
      <c r="G45" s="135">
        <v>417</v>
      </c>
      <c r="H45" s="6"/>
      <c r="I45" s="8"/>
      <c r="J45" s="8"/>
      <c r="K45" s="6"/>
      <c r="L45" s="6"/>
    </row>
    <row r="46" spans="1:12" x14ac:dyDescent="0.25">
      <c r="A46" s="22" t="s">
        <v>47</v>
      </c>
      <c r="B46" s="123">
        <v>1</v>
      </c>
      <c r="C46" s="123">
        <v>0</v>
      </c>
      <c r="D46" s="123">
        <v>0</v>
      </c>
      <c r="E46" s="123">
        <v>68</v>
      </c>
      <c r="F46" s="123">
        <v>1</v>
      </c>
      <c r="G46" s="123">
        <v>70</v>
      </c>
      <c r="H46" s="6"/>
      <c r="I46" s="8"/>
      <c r="J46" s="8"/>
      <c r="K46" s="6"/>
      <c r="L46" s="6"/>
    </row>
    <row r="47" spans="1:12" x14ac:dyDescent="0.25">
      <c r="A47" s="20" t="s">
        <v>48</v>
      </c>
      <c r="B47" s="122">
        <v>0</v>
      </c>
      <c r="C47" s="122">
        <v>1</v>
      </c>
      <c r="D47" s="122">
        <v>3</v>
      </c>
      <c r="E47" s="122">
        <v>5</v>
      </c>
      <c r="F47" s="122">
        <v>0</v>
      </c>
      <c r="G47" s="122">
        <v>9</v>
      </c>
      <c r="H47" s="6"/>
      <c r="I47" s="8"/>
      <c r="J47" s="8"/>
      <c r="K47" s="6"/>
      <c r="L47" s="6"/>
    </row>
    <row r="48" spans="1:12" x14ac:dyDescent="0.25">
      <c r="A48" s="20" t="s">
        <v>49</v>
      </c>
      <c r="B48" s="122">
        <v>0</v>
      </c>
      <c r="C48" s="122">
        <v>0</v>
      </c>
      <c r="D48" s="122">
        <v>0</v>
      </c>
      <c r="E48" s="122">
        <v>0</v>
      </c>
      <c r="F48" s="122">
        <v>0</v>
      </c>
      <c r="G48" s="122">
        <v>0</v>
      </c>
      <c r="H48" s="6"/>
      <c r="I48" s="8"/>
      <c r="J48" s="8"/>
      <c r="K48" s="6"/>
      <c r="L48" s="6"/>
    </row>
    <row r="49" spans="1:12" x14ac:dyDescent="0.25">
      <c r="A49" s="20" t="s">
        <v>50</v>
      </c>
      <c r="B49" s="122">
        <v>9</v>
      </c>
      <c r="C49" s="122">
        <v>0</v>
      </c>
      <c r="D49" s="122">
        <v>4</v>
      </c>
      <c r="E49" s="122">
        <v>0</v>
      </c>
      <c r="F49" s="122">
        <v>0</v>
      </c>
      <c r="G49" s="122">
        <v>13</v>
      </c>
      <c r="H49" s="6"/>
      <c r="I49" s="8"/>
      <c r="J49" s="8"/>
      <c r="K49" s="6"/>
      <c r="L49" s="6"/>
    </row>
    <row r="50" spans="1:12" x14ac:dyDescent="0.25">
      <c r="A50" s="20" t="s">
        <v>51</v>
      </c>
      <c r="B50" s="122">
        <v>0</v>
      </c>
      <c r="C50" s="122">
        <v>0</v>
      </c>
      <c r="D50" s="122">
        <v>2</v>
      </c>
      <c r="E50" s="122">
        <v>0</v>
      </c>
      <c r="F50" s="122">
        <v>0</v>
      </c>
      <c r="G50" s="122">
        <v>2</v>
      </c>
      <c r="H50" s="6"/>
      <c r="I50" s="8"/>
      <c r="J50" s="8"/>
      <c r="K50" s="6"/>
      <c r="L50" s="6"/>
    </row>
    <row r="51" spans="1:12" x14ac:dyDescent="0.25">
      <c r="A51" s="20" t="s">
        <v>52</v>
      </c>
      <c r="B51" s="122">
        <v>0</v>
      </c>
      <c r="C51" s="122">
        <v>1</v>
      </c>
      <c r="D51" s="122">
        <v>1</v>
      </c>
      <c r="E51" s="122">
        <v>5</v>
      </c>
      <c r="F51" s="122">
        <v>0</v>
      </c>
      <c r="G51" s="122">
        <v>7</v>
      </c>
      <c r="H51" s="6"/>
      <c r="I51" s="8"/>
      <c r="J51" s="8"/>
      <c r="K51" s="6"/>
      <c r="L51" s="6"/>
    </row>
    <row r="52" spans="1:12" x14ac:dyDescent="0.25">
      <c r="A52" s="20" t="s">
        <v>53</v>
      </c>
      <c r="B52" s="122">
        <v>0</v>
      </c>
      <c r="C52" s="122">
        <v>0</v>
      </c>
      <c r="D52" s="122">
        <v>0</v>
      </c>
      <c r="E52" s="122">
        <v>0</v>
      </c>
      <c r="F52" s="122">
        <v>0</v>
      </c>
      <c r="G52" s="122">
        <v>0</v>
      </c>
      <c r="H52" s="6"/>
      <c r="I52" s="8"/>
      <c r="J52" s="8"/>
      <c r="K52" s="6"/>
      <c r="L52" s="6"/>
    </row>
    <row r="53" spans="1:12" x14ac:dyDescent="0.25">
      <c r="A53" s="20" t="s">
        <v>54</v>
      </c>
      <c r="B53" s="122">
        <v>0</v>
      </c>
      <c r="C53" s="122">
        <v>0</v>
      </c>
      <c r="D53" s="122">
        <v>3</v>
      </c>
      <c r="E53" s="122">
        <v>2</v>
      </c>
      <c r="F53" s="122">
        <v>0</v>
      </c>
      <c r="G53" s="122">
        <v>5</v>
      </c>
      <c r="H53" s="6"/>
      <c r="I53" s="8"/>
      <c r="J53" s="8"/>
      <c r="K53" s="6"/>
      <c r="L53" s="6"/>
    </row>
    <row r="54" spans="1:12" x14ac:dyDescent="0.25">
      <c r="A54" s="20" t="s">
        <v>55</v>
      </c>
      <c r="B54" s="122">
        <v>0</v>
      </c>
      <c r="C54" s="122">
        <v>0</v>
      </c>
      <c r="D54" s="122">
        <v>0</v>
      </c>
      <c r="E54" s="122">
        <v>0</v>
      </c>
      <c r="F54" s="122">
        <v>0</v>
      </c>
      <c r="G54" s="122">
        <v>0</v>
      </c>
      <c r="H54" s="6"/>
      <c r="I54" s="8"/>
      <c r="J54" s="8"/>
      <c r="K54" s="6"/>
      <c r="L54" s="6"/>
    </row>
    <row r="55" spans="1:12" ht="14.4" thickBot="1" x14ac:dyDescent="0.3">
      <c r="A55" s="21" t="s">
        <v>56</v>
      </c>
      <c r="B55" s="124">
        <v>1</v>
      </c>
      <c r="C55" s="124">
        <v>1</v>
      </c>
      <c r="D55" s="124">
        <v>0</v>
      </c>
      <c r="E55" s="124">
        <v>4</v>
      </c>
      <c r="F55" s="124">
        <v>6</v>
      </c>
      <c r="G55" s="124">
        <v>12</v>
      </c>
      <c r="H55" s="6"/>
      <c r="I55" s="8"/>
      <c r="J55" s="8"/>
      <c r="K55" s="6"/>
      <c r="L55" s="6"/>
    </row>
    <row r="56" spans="1:12" ht="14.4" thickBot="1" x14ac:dyDescent="0.3">
      <c r="A56" s="15" t="s">
        <v>22</v>
      </c>
      <c r="B56" s="133">
        <v>85</v>
      </c>
      <c r="C56" s="134">
        <v>114</v>
      </c>
      <c r="D56" s="134">
        <v>70</v>
      </c>
      <c r="E56" s="134">
        <v>172</v>
      </c>
      <c r="F56" s="134">
        <v>94</v>
      </c>
      <c r="G56" s="135">
        <v>535</v>
      </c>
      <c r="H56" s="6"/>
      <c r="I56" s="8"/>
      <c r="J56" s="8"/>
      <c r="K56" s="6"/>
      <c r="L56" s="6"/>
    </row>
    <row r="57" spans="1:12" x14ac:dyDescent="0.25">
      <c r="A57" s="13" t="s">
        <v>57</v>
      </c>
      <c r="B57" s="5"/>
      <c r="C57" s="5"/>
      <c r="D57" s="5"/>
      <c r="E57" s="5"/>
      <c r="F57" s="5"/>
      <c r="G57" s="5"/>
      <c r="H57" s="6"/>
      <c r="I57" s="8"/>
      <c r="J57" s="8"/>
      <c r="K57" s="6"/>
      <c r="L57" s="6"/>
    </row>
    <row r="58" spans="1:12" x14ac:dyDescent="0.25">
      <c r="A58" s="13" t="s">
        <v>58</v>
      </c>
      <c r="B58" s="5"/>
      <c r="C58" s="5"/>
      <c r="D58" s="5"/>
      <c r="E58" s="5"/>
      <c r="F58" s="5"/>
      <c r="G58" s="5"/>
      <c r="H58" s="6"/>
      <c r="I58" s="8"/>
      <c r="J58" s="8"/>
      <c r="K58" s="6"/>
      <c r="L58" s="6"/>
    </row>
    <row r="59" spans="1:12" x14ac:dyDescent="0.25">
      <c r="A59" s="13" t="s">
        <v>59</v>
      </c>
      <c r="B59" s="5"/>
      <c r="C59" s="5"/>
      <c r="D59" s="5"/>
      <c r="E59" s="5"/>
      <c r="F59" s="5"/>
      <c r="G59" s="5"/>
      <c r="H59" s="6"/>
      <c r="I59" s="8"/>
      <c r="J59" s="8"/>
      <c r="K59" s="6"/>
      <c r="L59" s="6"/>
    </row>
    <row r="60" spans="1:12" x14ac:dyDescent="0.25">
      <c r="A60" s="13" t="s">
        <v>60</v>
      </c>
      <c r="B60" s="5"/>
      <c r="C60" s="5"/>
      <c r="D60" s="5"/>
      <c r="E60" s="5"/>
      <c r="F60" s="5"/>
      <c r="G60" s="5"/>
      <c r="H60" s="6"/>
      <c r="I60" s="8"/>
      <c r="J60" s="8"/>
      <c r="K60" s="6"/>
      <c r="L60" s="6"/>
    </row>
    <row r="61" spans="1:12" x14ac:dyDescent="0.25">
      <c r="A61" s="13" t="s">
        <v>63</v>
      </c>
      <c r="B61" s="5"/>
      <c r="C61" s="5"/>
      <c r="D61" s="5"/>
      <c r="E61" s="5"/>
      <c r="F61" s="5"/>
      <c r="G61" s="5"/>
      <c r="H61" s="6"/>
      <c r="I61" s="8"/>
      <c r="J61" s="8"/>
      <c r="K61" s="6"/>
      <c r="L61" s="6"/>
    </row>
    <row r="62" spans="1:12" x14ac:dyDescent="0.25">
      <c r="A62" s="13" t="s">
        <v>64</v>
      </c>
      <c r="B62" s="5"/>
      <c r="C62" s="5"/>
      <c r="D62" s="5"/>
      <c r="E62" s="5"/>
      <c r="F62" s="5"/>
      <c r="G62" s="5"/>
      <c r="H62" s="6"/>
      <c r="I62" s="8"/>
      <c r="J62" s="8"/>
      <c r="K62" s="6"/>
      <c r="L62" s="6"/>
    </row>
    <row r="63" spans="1:12" x14ac:dyDescent="0.25">
      <c r="A63" s="13"/>
      <c r="B63" s="5"/>
      <c r="C63" s="5"/>
      <c r="D63" s="5"/>
      <c r="E63" s="5"/>
      <c r="F63" s="5"/>
      <c r="G63" s="5"/>
      <c r="H63" s="6"/>
      <c r="I63" s="8"/>
      <c r="J63" s="8"/>
      <c r="K63" s="6"/>
      <c r="L63" s="6"/>
    </row>
    <row r="64" spans="1:12" x14ac:dyDescent="0.25">
      <c r="A64" s="5"/>
      <c r="B64" s="5"/>
      <c r="C64" s="5"/>
      <c r="D64" s="5"/>
      <c r="E64" s="5"/>
      <c r="F64" s="5"/>
      <c r="G64" s="5"/>
      <c r="H64" s="6"/>
      <c r="I64" s="8"/>
      <c r="J64" s="8"/>
      <c r="K64" s="6"/>
      <c r="L64" s="6"/>
    </row>
    <row r="65" spans="1:12" x14ac:dyDescent="0.25">
      <c r="A65" s="4" t="s">
        <v>120</v>
      </c>
      <c r="B65" s="4"/>
      <c r="C65" s="5"/>
      <c r="D65" s="5"/>
      <c r="E65" s="5"/>
      <c r="F65" s="5"/>
      <c r="G65" s="5"/>
      <c r="H65" s="6"/>
      <c r="I65" s="8"/>
      <c r="J65" s="8"/>
      <c r="K65" s="6"/>
      <c r="L65" s="6"/>
    </row>
    <row r="66" spans="1:12" x14ac:dyDescent="0.25">
      <c r="A66" s="9" t="s">
        <v>37</v>
      </c>
      <c r="B66" s="9" t="s">
        <v>5</v>
      </c>
      <c r="C66" s="9" t="s">
        <v>6</v>
      </c>
      <c r="D66" s="9" t="s">
        <v>7</v>
      </c>
      <c r="E66" s="9" t="s">
        <v>8</v>
      </c>
      <c r="F66" s="9" t="s">
        <v>9</v>
      </c>
      <c r="G66" s="9" t="s">
        <v>22</v>
      </c>
      <c r="H66" s="6"/>
      <c r="I66" s="8"/>
      <c r="J66" s="8"/>
      <c r="K66" s="6"/>
      <c r="L66" s="6"/>
    </row>
    <row r="67" spans="1:12" x14ac:dyDescent="0.25">
      <c r="A67" s="10" t="s">
        <v>38</v>
      </c>
      <c r="B67" s="3">
        <v>0.68493150684931503</v>
      </c>
      <c r="C67" s="3">
        <v>14.213197969543149</v>
      </c>
      <c r="D67" s="3">
        <v>1.7793594306049825</v>
      </c>
      <c r="E67" s="3">
        <v>1.6511867905056758</v>
      </c>
      <c r="F67" s="3">
        <v>35.913312693498447</v>
      </c>
      <c r="G67" s="3">
        <v>11.623931623931623</v>
      </c>
      <c r="H67" s="6"/>
      <c r="I67" s="8"/>
      <c r="J67" s="8"/>
      <c r="K67" s="6"/>
      <c r="L67" s="6"/>
    </row>
    <row r="68" spans="1:12" x14ac:dyDescent="0.25">
      <c r="A68" s="10" t="s">
        <v>39</v>
      </c>
      <c r="B68" s="3">
        <v>1.8264840182648401</v>
      </c>
      <c r="C68" s="3">
        <v>0</v>
      </c>
      <c r="D68" s="3">
        <v>13.87900355871886</v>
      </c>
      <c r="E68" s="3">
        <v>0</v>
      </c>
      <c r="F68" s="3">
        <v>0</v>
      </c>
      <c r="G68" s="3">
        <v>1.6068376068376067</v>
      </c>
      <c r="H68" s="6"/>
      <c r="I68" s="8"/>
      <c r="J68" s="8"/>
      <c r="K68" s="6"/>
      <c r="L68" s="6"/>
    </row>
    <row r="69" spans="1:12" x14ac:dyDescent="0.25">
      <c r="A69" s="10" t="s">
        <v>40</v>
      </c>
      <c r="B69" s="3">
        <v>0.22831050228310501</v>
      </c>
      <c r="C69" s="3">
        <v>0.50761421319796951</v>
      </c>
      <c r="D69" s="3">
        <v>0.35587188612099641</v>
      </c>
      <c r="E69" s="3">
        <v>0</v>
      </c>
      <c r="F69" s="3">
        <v>0.46439628482972134</v>
      </c>
      <c r="G69" s="3">
        <v>0.27350427350427353</v>
      </c>
      <c r="H69" s="6"/>
      <c r="I69" s="8"/>
      <c r="J69" s="8"/>
      <c r="K69" s="6"/>
      <c r="L69" s="6"/>
    </row>
    <row r="70" spans="1:12" x14ac:dyDescent="0.25">
      <c r="A70" s="10" t="s">
        <v>41</v>
      </c>
      <c r="B70" s="3">
        <v>39.954337899543383</v>
      </c>
      <c r="C70" s="3">
        <v>39.93231810490694</v>
      </c>
      <c r="D70" s="3">
        <v>29.537366548042705</v>
      </c>
      <c r="E70" s="3">
        <v>27.450980392156865</v>
      </c>
      <c r="F70" s="3">
        <v>21.052631578947366</v>
      </c>
      <c r="G70" s="3">
        <v>30.632478632478634</v>
      </c>
      <c r="H70" s="6"/>
      <c r="I70" s="8"/>
      <c r="J70" s="8"/>
      <c r="K70" s="6"/>
      <c r="L70" s="6"/>
    </row>
    <row r="71" spans="1:12" x14ac:dyDescent="0.25">
      <c r="A71" s="10" t="s">
        <v>42</v>
      </c>
      <c r="B71" s="3">
        <v>5.93607305936073</v>
      </c>
      <c r="C71" s="3">
        <v>1.5228426395939088</v>
      </c>
      <c r="D71" s="3">
        <v>7.8291814946619214</v>
      </c>
      <c r="E71" s="3">
        <v>0.30959752321981426</v>
      </c>
      <c r="F71" s="3">
        <v>0.77399380804953566</v>
      </c>
      <c r="G71" s="3">
        <v>2.2222222222222223</v>
      </c>
      <c r="H71" s="6"/>
      <c r="I71" s="8"/>
      <c r="J71" s="8"/>
      <c r="K71" s="6"/>
      <c r="L71" s="6"/>
    </row>
    <row r="72" spans="1:12" x14ac:dyDescent="0.25">
      <c r="A72" s="10" t="s">
        <v>43</v>
      </c>
      <c r="B72" s="3">
        <v>8.2191780821917799</v>
      </c>
      <c r="C72" s="3">
        <v>14.043993231810489</v>
      </c>
      <c r="D72" s="3">
        <v>12.455516014234876</v>
      </c>
      <c r="E72" s="3">
        <v>9.4943240454076374</v>
      </c>
      <c r="F72" s="3">
        <v>6.1919504643962853</v>
      </c>
      <c r="G72" s="3">
        <v>9.7777777777777786</v>
      </c>
      <c r="H72" s="6"/>
      <c r="I72" s="8"/>
      <c r="J72" s="8"/>
      <c r="K72" s="6"/>
      <c r="L72" s="6"/>
    </row>
    <row r="73" spans="1:12" x14ac:dyDescent="0.25">
      <c r="A73" s="10" t="s">
        <v>44</v>
      </c>
      <c r="B73" s="3">
        <v>3.8812785388127851</v>
      </c>
      <c r="C73" s="3">
        <v>1.3536379018612521</v>
      </c>
      <c r="D73" s="3">
        <v>6.0498220640569391</v>
      </c>
      <c r="E73" s="3">
        <v>0.51599587203302377</v>
      </c>
      <c r="F73" s="3">
        <v>10.371517027863778</v>
      </c>
      <c r="G73" s="3">
        <v>3.8974358974358978</v>
      </c>
      <c r="H73" s="6"/>
      <c r="I73" s="8"/>
      <c r="J73" s="8"/>
      <c r="K73" s="6"/>
      <c r="L73" s="6"/>
    </row>
    <row r="74" spans="1:12" ht="14.4" thickBot="1" x14ac:dyDescent="0.3">
      <c r="A74" s="11" t="s">
        <v>45</v>
      </c>
      <c r="B74" s="16">
        <v>26.027397260273972</v>
      </c>
      <c r="C74" s="16">
        <v>25.042301184433164</v>
      </c>
      <c r="D74" s="16">
        <v>14.590747330960854</v>
      </c>
      <c r="E74" s="16">
        <v>11.76470588235294</v>
      </c>
      <c r="F74" s="16">
        <v>16.099071207430342</v>
      </c>
      <c r="G74" s="16">
        <v>17.811965811965813</v>
      </c>
      <c r="H74" s="6"/>
      <c r="I74" s="8"/>
      <c r="J74" s="8"/>
      <c r="K74" s="6"/>
      <c r="L74" s="6"/>
    </row>
    <row r="75" spans="1:12" ht="14.4" thickBot="1" x14ac:dyDescent="0.3">
      <c r="A75" s="15" t="s">
        <v>46</v>
      </c>
      <c r="B75" s="136">
        <v>86.757990867579906</v>
      </c>
      <c r="C75" s="137">
        <v>96.615905245346866</v>
      </c>
      <c r="D75" s="137">
        <v>86.47686832740213</v>
      </c>
      <c r="E75" s="137">
        <v>51.186790505675951</v>
      </c>
      <c r="F75" s="137">
        <v>90.866873065015469</v>
      </c>
      <c r="G75" s="138">
        <v>77.84615384615384</v>
      </c>
      <c r="H75" s="6"/>
      <c r="I75" s="8"/>
      <c r="J75" s="8"/>
      <c r="K75" s="6"/>
      <c r="L75" s="6"/>
    </row>
    <row r="76" spans="1:12" x14ac:dyDescent="0.25">
      <c r="A76" s="12" t="s">
        <v>47</v>
      </c>
      <c r="B76" s="17">
        <v>0.68493150684931503</v>
      </c>
      <c r="C76" s="17">
        <v>0</v>
      </c>
      <c r="D76" s="17">
        <v>0</v>
      </c>
      <c r="E76" s="17">
        <v>38.596491228070171</v>
      </c>
      <c r="F76" s="17">
        <v>1.8575851393188854</v>
      </c>
      <c r="G76" s="17">
        <v>13.299145299145298</v>
      </c>
      <c r="H76" s="6"/>
      <c r="I76" s="8"/>
      <c r="J76" s="8"/>
      <c r="K76" s="6"/>
      <c r="L76" s="6"/>
    </row>
    <row r="77" spans="1:12" x14ac:dyDescent="0.25">
      <c r="A77" s="10" t="s">
        <v>48</v>
      </c>
      <c r="B77" s="3">
        <v>0.22831050228310501</v>
      </c>
      <c r="C77" s="3">
        <v>1.1844331641285957</v>
      </c>
      <c r="D77" s="3">
        <v>3.9145907473309607</v>
      </c>
      <c r="E77" s="3">
        <v>4.2311661506707949</v>
      </c>
      <c r="F77" s="3">
        <v>0.61919504643962853</v>
      </c>
      <c r="G77" s="3">
        <v>2.1880341880341883</v>
      </c>
      <c r="H77" s="6"/>
      <c r="I77" s="8"/>
      <c r="J77" s="8"/>
      <c r="K77" s="6"/>
      <c r="L77" s="6"/>
    </row>
    <row r="78" spans="1:12" x14ac:dyDescent="0.25">
      <c r="A78" s="10" t="s">
        <v>49</v>
      </c>
      <c r="B78" s="3">
        <v>2.2831050228310499</v>
      </c>
      <c r="C78" s="3">
        <v>0</v>
      </c>
      <c r="D78" s="3">
        <v>0</v>
      </c>
      <c r="E78" s="3">
        <v>0</v>
      </c>
      <c r="F78" s="3">
        <v>0</v>
      </c>
      <c r="G78" s="3">
        <v>0.34188034188034189</v>
      </c>
      <c r="H78" s="6"/>
      <c r="I78" s="8"/>
      <c r="J78" s="8"/>
      <c r="K78" s="6"/>
      <c r="L78" s="6"/>
    </row>
    <row r="79" spans="1:12" x14ac:dyDescent="0.25">
      <c r="A79" s="10" t="s">
        <v>50</v>
      </c>
      <c r="B79" s="3">
        <v>6.3926940639269407</v>
      </c>
      <c r="C79" s="3">
        <v>1.015228426395939</v>
      </c>
      <c r="D79" s="3">
        <v>4.6263345195729535</v>
      </c>
      <c r="E79" s="3">
        <v>0</v>
      </c>
      <c r="F79" s="3">
        <v>0.61919504643962853</v>
      </c>
      <c r="G79" s="3">
        <v>1.7435897435897436</v>
      </c>
      <c r="H79" s="6"/>
      <c r="I79" s="8"/>
      <c r="J79" s="8"/>
      <c r="K79" s="6"/>
      <c r="L79" s="6"/>
    </row>
    <row r="80" spans="1:12" x14ac:dyDescent="0.25">
      <c r="A80" s="10" t="s">
        <v>51</v>
      </c>
      <c r="B80" s="3">
        <v>0</v>
      </c>
      <c r="C80" s="3">
        <v>0.16920473773265651</v>
      </c>
      <c r="D80" s="3">
        <v>0.71174377224199281</v>
      </c>
      <c r="E80" s="3">
        <v>0.10319917440660474</v>
      </c>
      <c r="F80" s="3">
        <v>0.77399380804953566</v>
      </c>
      <c r="G80" s="3">
        <v>0.30769230769230771</v>
      </c>
      <c r="H80" s="6"/>
      <c r="I80" s="8"/>
      <c r="J80" s="8"/>
      <c r="K80" s="6"/>
      <c r="L80" s="6"/>
    </row>
    <row r="81" spans="1:12" x14ac:dyDescent="0.25">
      <c r="A81" s="10" t="s">
        <v>52</v>
      </c>
      <c r="B81" s="3">
        <v>0</v>
      </c>
      <c r="C81" s="3">
        <v>0.16920473773265651</v>
      </c>
      <c r="D81" s="3">
        <v>0.71174377224199281</v>
      </c>
      <c r="E81" s="3">
        <v>3.3023735810113517</v>
      </c>
      <c r="F81" s="3">
        <v>0.15479876160990713</v>
      </c>
      <c r="G81" s="3">
        <v>1.2307692307692308</v>
      </c>
      <c r="H81" s="6"/>
      <c r="I81" s="8"/>
      <c r="J81" s="8"/>
      <c r="K81" s="6"/>
      <c r="L81" s="6"/>
    </row>
    <row r="82" spans="1:12" x14ac:dyDescent="0.25">
      <c r="A82" s="10" t="s">
        <v>53</v>
      </c>
      <c r="B82" s="3">
        <v>0</v>
      </c>
      <c r="C82" s="3">
        <v>0</v>
      </c>
      <c r="D82" s="3">
        <v>0</v>
      </c>
      <c r="E82" s="3">
        <v>0</v>
      </c>
      <c r="F82" s="3">
        <v>0</v>
      </c>
      <c r="G82" s="3">
        <v>0</v>
      </c>
      <c r="H82" s="6"/>
      <c r="I82" s="8"/>
      <c r="J82" s="8"/>
      <c r="K82" s="6"/>
      <c r="L82" s="6"/>
    </row>
    <row r="83" spans="1:12" x14ac:dyDescent="0.25">
      <c r="A83" s="10" t="s">
        <v>54</v>
      </c>
      <c r="B83" s="3">
        <v>0.91324200913242004</v>
      </c>
      <c r="C83" s="3">
        <v>0.16920473773265651</v>
      </c>
      <c r="D83" s="3">
        <v>2.4911032028469751</v>
      </c>
      <c r="E83" s="3">
        <v>0.41279669762641896</v>
      </c>
      <c r="F83" s="3">
        <v>0</v>
      </c>
      <c r="G83" s="3">
        <v>0.54700854700854706</v>
      </c>
      <c r="H83" s="6"/>
      <c r="I83" s="8"/>
      <c r="J83" s="8"/>
      <c r="K83" s="6"/>
      <c r="L83" s="6"/>
    </row>
    <row r="84" spans="1:12" x14ac:dyDescent="0.25">
      <c r="A84" s="10" t="s">
        <v>55</v>
      </c>
      <c r="B84" s="3">
        <v>0</v>
      </c>
      <c r="C84" s="3">
        <v>0</v>
      </c>
      <c r="D84" s="3">
        <v>0</v>
      </c>
      <c r="E84" s="3">
        <v>0</v>
      </c>
      <c r="F84" s="3">
        <v>0</v>
      </c>
      <c r="G84" s="3">
        <v>0</v>
      </c>
      <c r="H84" s="6"/>
      <c r="I84" s="8"/>
      <c r="J84" s="8"/>
      <c r="K84" s="6"/>
      <c r="L84" s="6"/>
    </row>
    <row r="85" spans="1:12" ht="14.4" thickBot="1" x14ac:dyDescent="0.3">
      <c r="A85" s="11" t="s">
        <v>56</v>
      </c>
      <c r="B85" s="16">
        <v>2.7397260273972601</v>
      </c>
      <c r="C85" s="16">
        <v>0.67681895093062605</v>
      </c>
      <c r="D85" s="16">
        <v>1.0676156583629894</v>
      </c>
      <c r="E85" s="16">
        <v>2.1671826625386998</v>
      </c>
      <c r="F85" s="16">
        <v>5.1083591331269353</v>
      </c>
      <c r="G85" s="16">
        <v>2.4957264957264957</v>
      </c>
      <c r="H85" s="6"/>
      <c r="I85" s="8"/>
      <c r="J85" s="8"/>
      <c r="K85" s="6"/>
      <c r="L85" s="6"/>
    </row>
    <row r="86" spans="1:12" ht="14.4" thickBot="1" x14ac:dyDescent="0.3">
      <c r="A86" s="15" t="s">
        <v>22</v>
      </c>
      <c r="B86" s="136">
        <v>100</v>
      </c>
      <c r="C86" s="137">
        <v>100</v>
      </c>
      <c r="D86" s="137">
        <v>100</v>
      </c>
      <c r="E86" s="137">
        <v>100</v>
      </c>
      <c r="F86" s="137">
        <v>100</v>
      </c>
      <c r="G86" s="138">
        <v>100</v>
      </c>
      <c r="H86" s="6"/>
      <c r="I86" s="8"/>
      <c r="J86" s="8"/>
      <c r="K86" s="6"/>
      <c r="L86" s="6"/>
    </row>
    <row r="87" spans="1:12" x14ac:dyDescent="0.25">
      <c r="A87" s="5"/>
      <c r="B87" s="5"/>
      <c r="C87" s="5"/>
      <c r="D87" s="5"/>
      <c r="E87" s="5"/>
      <c r="F87" s="5"/>
      <c r="G87" s="5"/>
      <c r="H87" s="6"/>
      <c r="I87" s="8"/>
      <c r="J87" s="8"/>
      <c r="K87" s="6"/>
      <c r="L87" s="6"/>
    </row>
    <row r="88" spans="1:12" x14ac:dyDescent="0.25">
      <c r="A88" s="5"/>
      <c r="B88" s="5"/>
      <c r="C88" s="5"/>
      <c r="D88" s="5"/>
      <c r="E88" s="5"/>
      <c r="F88" s="5"/>
      <c r="G88" s="5"/>
      <c r="H88" s="6"/>
      <c r="I88" s="8"/>
      <c r="J88" s="8"/>
      <c r="K88" s="6"/>
      <c r="L88" s="6"/>
    </row>
    <row r="89" spans="1:12" x14ac:dyDescent="0.25">
      <c r="A89" s="5"/>
      <c r="B89" s="5"/>
      <c r="C89" s="5"/>
      <c r="D89" s="5"/>
      <c r="E89" s="5"/>
      <c r="F89" s="5"/>
      <c r="G89" s="5"/>
      <c r="H89" s="6"/>
      <c r="I89" s="8"/>
      <c r="J89" s="8"/>
      <c r="K89" s="6"/>
      <c r="L89" s="6"/>
    </row>
    <row r="90" spans="1:12" x14ac:dyDescent="0.25">
      <c r="A90" s="4" t="s">
        <v>121</v>
      </c>
      <c r="B90" s="4"/>
      <c r="C90" s="5"/>
      <c r="D90" s="5"/>
      <c r="E90" s="5"/>
      <c r="F90" s="5"/>
      <c r="G90" s="5"/>
      <c r="H90" s="6"/>
      <c r="I90" s="8"/>
      <c r="J90" s="8"/>
      <c r="K90" s="6"/>
      <c r="L90" s="6"/>
    </row>
    <row r="91" spans="1:12" x14ac:dyDescent="0.25">
      <c r="A91" s="9" t="s">
        <v>37</v>
      </c>
      <c r="B91" s="9" t="s">
        <v>5</v>
      </c>
      <c r="C91" s="9" t="s">
        <v>6</v>
      </c>
      <c r="D91" s="9" t="s">
        <v>7</v>
      </c>
      <c r="E91" s="9" t="s">
        <v>8</v>
      </c>
      <c r="F91" s="9" t="s">
        <v>9</v>
      </c>
      <c r="G91" s="9" t="s">
        <v>22</v>
      </c>
      <c r="H91" s="6"/>
      <c r="I91" s="8"/>
      <c r="J91" s="8"/>
      <c r="K91" s="6"/>
      <c r="L91" s="6"/>
    </row>
    <row r="92" spans="1:12" x14ac:dyDescent="0.25">
      <c r="A92" s="10" t="s">
        <v>38</v>
      </c>
      <c r="B92" s="3">
        <v>0</v>
      </c>
      <c r="C92" s="3">
        <v>11.403508771929824</v>
      </c>
      <c r="D92" s="3">
        <v>0</v>
      </c>
      <c r="E92" s="3">
        <v>0</v>
      </c>
      <c r="F92" s="3">
        <v>39.361702127659576</v>
      </c>
      <c r="G92" s="3">
        <v>9.3457943925233646</v>
      </c>
      <c r="H92" s="6"/>
      <c r="I92" s="8"/>
      <c r="J92" s="8"/>
      <c r="K92" s="6"/>
      <c r="L92" s="6"/>
    </row>
    <row r="93" spans="1:12" x14ac:dyDescent="0.25">
      <c r="A93" s="10" t="s">
        <v>39</v>
      </c>
      <c r="B93" s="3">
        <v>2.3529411764705883</v>
      </c>
      <c r="C93" s="3">
        <v>0</v>
      </c>
      <c r="D93" s="3">
        <v>11.428571428571429</v>
      </c>
      <c r="E93" s="3">
        <v>0</v>
      </c>
      <c r="F93" s="3">
        <v>0</v>
      </c>
      <c r="G93" s="3">
        <v>1.8691588785046727</v>
      </c>
      <c r="H93" s="6"/>
      <c r="I93" s="8"/>
      <c r="J93" s="8"/>
      <c r="K93" s="6"/>
      <c r="L93" s="6"/>
    </row>
    <row r="94" spans="1:12" x14ac:dyDescent="0.25">
      <c r="A94" s="10" t="s">
        <v>40</v>
      </c>
      <c r="B94" s="3">
        <v>0</v>
      </c>
      <c r="C94" s="3">
        <v>0</v>
      </c>
      <c r="D94" s="3">
        <v>1.4285714285714286</v>
      </c>
      <c r="E94" s="3">
        <v>0</v>
      </c>
      <c r="F94" s="3">
        <v>3.1914893617021276</v>
      </c>
      <c r="G94" s="3">
        <v>0.74766355140186924</v>
      </c>
      <c r="H94" s="6"/>
      <c r="I94" s="8"/>
      <c r="J94" s="8"/>
      <c r="K94" s="6"/>
      <c r="L94" s="6"/>
    </row>
    <row r="95" spans="1:12" x14ac:dyDescent="0.25">
      <c r="A95" s="10" t="s">
        <v>41</v>
      </c>
      <c r="B95" s="3">
        <v>49.411764705882355</v>
      </c>
      <c r="C95" s="3">
        <v>43.859649122807014</v>
      </c>
      <c r="D95" s="3">
        <v>24.285714285714285</v>
      </c>
      <c r="E95" s="3">
        <v>27.906976744186046</v>
      </c>
      <c r="F95" s="3">
        <v>19.148936170212767</v>
      </c>
      <c r="G95" s="3">
        <v>32.710280373831772</v>
      </c>
      <c r="H95" s="6"/>
      <c r="I95" s="8"/>
      <c r="J95" s="8"/>
      <c r="K95" s="6"/>
      <c r="L95" s="6"/>
    </row>
    <row r="96" spans="1:12" x14ac:dyDescent="0.25">
      <c r="A96" s="10" t="s">
        <v>42</v>
      </c>
      <c r="B96" s="3">
        <v>5.8823529411764701</v>
      </c>
      <c r="C96" s="3">
        <v>0.8771929824561403</v>
      </c>
      <c r="D96" s="3">
        <v>4.2857142857142856</v>
      </c>
      <c r="E96" s="3">
        <v>0.58139534883720934</v>
      </c>
      <c r="F96" s="3">
        <v>0</v>
      </c>
      <c r="G96" s="3">
        <v>1.8691588785046727</v>
      </c>
      <c r="H96" s="6"/>
      <c r="I96" s="8"/>
      <c r="J96" s="8"/>
      <c r="K96" s="6"/>
      <c r="L96" s="6"/>
    </row>
    <row r="97" spans="1:12" x14ac:dyDescent="0.25">
      <c r="A97" s="10" t="s">
        <v>43</v>
      </c>
      <c r="B97" s="3">
        <v>9.4117647058823533</v>
      </c>
      <c r="C97" s="3">
        <v>15.789473684210526</v>
      </c>
      <c r="D97" s="3">
        <v>10</v>
      </c>
      <c r="E97" s="3">
        <v>6.9767441860465116</v>
      </c>
      <c r="F97" s="3">
        <v>6.3829787234042552</v>
      </c>
      <c r="G97" s="3">
        <v>9.5327102803738324</v>
      </c>
      <c r="H97" s="6"/>
      <c r="I97" s="8"/>
      <c r="J97" s="8"/>
      <c r="K97" s="6"/>
      <c r="L97" s="6"/>
    </row>
    <row r="98" spans="1:12" x14ac:dyDescent="0.25">
      <c r="A98" s="10" t="s">
        <v>44</v>
      </c>
      <c r="B98" s="3">
        <v>1.1764705882352942</v>
      </c>
      <c r="C98" s="3">
        <v>0.8771929824561403</v>
      </c>
      <c r="D98" s="3">
        <v>8.5714285714285712</v>
      </c>
      <c r="E98" s="3">
        <v>0</v>
      </c>
      <c r="F98" s="3">
        <v>6.3829787234042552</v>
      </c>
      <c r="G98" s="3">
        <v>2.6168224299065423</v>
      </c>
      <c r="H98" s="6"/>
      <c r="I98" s="8"/>
      <c r="J98" s="8"/>
      <c r="K98" s="6"/>
      <c r="L98" s="6"/>
    </row>
    <row r="99" spans="1:12" ht="14.4" thickBot="1" x14ac:dyDescent="0.3">
      <c r="A99" s="11" t="s">
        <v>45</v>
      </c>
      <c r="B99" s="16">
        <v>18.823529411764707</v>
      </c>
      <c r="C99" s="16">
        <v>24.561403508771928</v>
      </c>
      <c r="D99" s="16">
        <v>21.428571428571427</v>
      </c>
      <c r="E99" s="16">
        <v>15.697674418604651</v>
      </c>
      <c r="F99" s="16">
        <v>18.085106382978726</v>
      </c>
      <c r="G99" s="16">
        <v>19.252336448598133</v>
      </c>
      <c r="H99" s="6"/>
      <c r="I99" s="8"/>
      <c r="J99" s="8"/>
      <c r="K99" s="6"/>
      <c r="L99" s="6"/>
    </row>
    <row r="100" spans="1:12" ht="14.4" thickBot="1" x14ac:dyDescent="0.3">
      <c r="A100" s="15" t="s">
        <v>46</v>
      </c>
      <c r="B100" s="136">
        <v>87.058823529411768</v>
      </c>
      <c r="C100" s="137">
        <v>97.368421052631575</v>
      </c>
      <c r="D100" s="137">
        <v>81.428571428571431</v>
      </c>
      <c r="E100" s="137">
        <v>51.162790697674424</v>
      </c>
      <c r="F100" s="137">
        <v>92.553191489361694</v>
      </c>
      <c r="G100" s="138">
        <v>77.943925233644862</v>
      </c>
      <c r="H100" s="6"/>
      <c r="I100" s="8"/>
      <c r="J100" s="8"/>
      <c r="K100" s="6"/>
      <c r="L100" s="6"/>
    </row>
    <row r="101" spans="1:12" x14ac:dyDescent="0.25">
      <c r="A101" s="12" t="s">
        <v>47</v>
      </c>
      <c r="B101" s="17">
        <v>1.1764705882352942</v>
      </c>
      <c r="C101" s="17">
        <v>0</v>
      </c>
      <c r="D101" s="17">
        <v>0</v>
      </c>
      <c r="E101" s="17">
        <v>39.534883720930232</v>
      </c>
      <c r="F101" s="17">
        <v>1.0638297872340425</v>
      </c>
      <c r="G101" s="17">
        <v>13.084112149532709</v>
      </c>
      <c r="H101" s="6"/>
      <c r="I101" s="8"/>
      <c r="J101" s="8"/>
      <c r="K101" s="6"/>
      <c r="L101" s="6"/>
    </row>
    <row r="102" spans="1:12" x14ac:dyDescent="0.25">
      <c r="A102" s="10" t="s">
        <v>48</v>
      </c>
      <c r="B102" s="3">
        <v>0</v>
      </c>
      <c r="C102" s="3">
        <v>0.8771929824561403</v>
      </c>
      <c r="D102" s="3">
        <v>4.2857142857142856</v>
      </c>
      <c r="E102" s="3">
        <v>2.9069767441860463</v>
      </c>
      <c r="F102" s="3">
        <v>0</v>
      </c>
      <c r="G102" s="3">
        <v>1.6822429906542056</v>
      </c>
      <c r="H102" s="6"/>
      <c r="I102" s="8"/>
      <c r="J102" s="8"/>
      <c r="K102" s="6"/>
      <c r="L102" s="6"/>
    </row>
    <row r="103" spans="1:12" x14ac:dyDescent="0.25">
      <c r="A103" s="10" t="s">
        <v>49</v>
      </c>
      <c r="B103" s="3">
        <v>0</v>
      </c>
      <c r="C103" s="3">
        <v>0</v>
      </c>
      <c r="D103" s="3">
        <v>0</v>
      </c>
      <c r="E103" s="3">
        <v>0</v>
      </c>
      <c r="F103" s="3">
        <v>0</v>
      </c>
      <c r="G103" s="3">
        <v>0</v>
      </c>
      <c r="H103" s="6"/>
      <c r="I103" s="8"/>
      <c r="J103" s="8"/>
      <c r="K103" s="6"/>
      <c r="L103" s="6"/>
    </row>
    <row r="104" spans="1:12" x14ac:dyDescent="0.25">
      <c r="A104" s="10" t="s">
        <v>50</v>
      </c>
      <c r="B104" s="3">
        <v>10.588235294117647</v>
      </c>
      <c r="C104" s="3">
        <v>0</v>
      </c>
      <c r="D104" s="3">
        <v>5.7142857142857144</v>
      </c>
      <c r="E104" s="3">
        <v>0</v>
      </c>
      <c r="F104" s="3">
        <v>0</v>
      </c>
      <c r="G104" s="3">
        <v>2.4299065420560746</v>
      </c>
      <c r="H104" s="6"/>
      <c r="I104" s="8"/>
      <c r="J104" s="8"/>
      <c r="K104" s="6"/>
      <c r="L104" s="6"/>
    </row>
    <row r="105" spans="1:12" x14ac:dyDescent="0.25">
      <c r="A105" s="10" t="s">
        <v>51</v>
      </c>
      <c r="B105" s="3">
        <v>0</v>
      </c>
      <c r="C105" s="3">
        <v>0</v>
      </c>
      <c r="D105" s="3">
        <v>2.8571428571428572</v>
      </c>
      <c r="E105" s="3">
        <v>0</v>
      </c>
      <c r="F105" s="3">
        <v>0</v>
      </c>
      <c r="G105" s="3">
        <v>0.37383177570093462</v>
      </c>
      <c r="H105" s="6"/>
      <c r="I105" s="8"/>
      <c r="J105" s="8"/>
      <c r="K105" s="6"/>
      <c r="L105" s="6"/>
    </row>
    <row r="106" spans="1:12" x14ac:dyDescent="0.25">
      <c r="A106" s="10" t="s">
        <v>52</v>
      </c>
      <c r="B106" s="3">
        <v>0</v>
      </c>
      <c r="C106" s="3">
        <v>0.8771929824561403</v>
      </c>
      <c r="D106" s="3">
        <v>1.4285714285714286</v>
      </c>
      <c r="E106" s="3">
        <v>2.9069767441860463</v>
      </c>
      <c r="F106" s="3">
        <v>0</v>
      </c>
      <c r="G106" s="3">
        <v>1.3084112149532712</v>
      </c>
      <c r="H106" s="6"/>
      <c r="I106" s="8"/>
      <c r="J106" s="8"/>
      <c r="K106" s="6"/>
      <c r="L106" s="6"/>
    </row>
    <row r="107" spans="1:12" x14ac:dyDescent="0.25">
      <c r="A107" s="10" t="s">
        <v>53</v>
      </c>
      <c r="B107" s="3">
        <v>0</v>
      </c>
      <c r="C107" s="3">
        <v>0</v>
      </c>
      <c r="D107" s="3">
        <v>0</v>
      </c>
      <c r="E107" s="3">
        <v>0</v>
      </c>
      <c r="F107" s="3">
        <v>0</v>
      </c>
      <c r="G107" s="3">
        <v>0</v>
      </c>
      <c r="H107" s="6"/>
      <c r="I107" s="8"/>
      <c r="J107" s="8"/>
      <c r="K107" s="6"/>
      <c r="L107" s="6"/>
    </row>
    <row r="108" spans="1:12" x14ac:dyDescent="0.25">
      <c r="A108" s="10" t="s">
        <v>54</v>
      </c>
      <c r="B108" s="3">
        <v>0</v>
      </c>
      <c r="C108" s="3">
        <v>0</v>
      </c>
      <c r="D108" s="3">
        <v>4.2857142857142856</v>
      </c>
      <c r="E108" s="3">
        <v>1.1627906976744187</v>
      </c>
      <c r="F108" s="3">
        <v>0</v>
      </c>
      <c r="G108" s="3">
        <v>0.93457943925233633</v>
      </c>
      <c r="H108" s="6"/>
      <c r="I108" s="8"/>
      <c r="J108" s="8"/>
      <c r="K108" s="6"/>
      <c r="L108" s="6"/>
    </row>
    <row r="109" spans="1:12" x14ac:dyDescent="0.25">
      <c r="A109" s="10" t="s">
        <v>55</v>
      </c>
      <c r="B109" s="3">
        <v>0</v>
      </c>
      <c r="C109" s="3">
        <v>0</v>
      </c>
      <c r="D109" s="3">
        <v>0</v>
      </c>
      <c r="E109" s="3">
        <v>0</v>
      </c>
      <c r="F109" s="3">
        <v>0</v>
      </c>
      <c r="G109" s="3">
        <v>0</v>
      </c>
      <c r="H109" s="6"/>
      <c r="I109" s="8"/>
      <c r="J109" s="8"/>
      <c r="K109" s="6"/>
      <c r="L109" s="6"/>
    </row>
    <row r="110" spans="1:12" ht="14.4" thickBot="1" x14ac:dyDescent="0.3">
      <c r="A110" s="11" t="s">
        <v>56</v>
      </c>
      <c r="B110" s="16">
        <v>1.1764705882352942</v>
      </c>
      <c r="C110" s="16">
        <v>0.8771929824561403</v>
      </c>
      <c r="D110" s="16">
        <v>0</v>
      </c>
      <c r="E110" s="16">
        <v>2.3255813953488373</v>
      </c>
      <c r="F110" s="16">
        <v>6.3829787234042552</v>
      </c>
      <c r="G110" s="16">
        <v>2.2429906542056073</v>
      </c>
      <c r="H110" s="6"/>
      <c r="I110" s="8"/>
      <c r="J110" s="8"/>
      <c r="K110" s="6"/>
      <c r="L110" s="6"/>
    </row>
    <row r="111" spans="1:12" ht="14.4" thickBot="1" x14ac:dyDescent="0.3">
      <c r="A111" s="15" t="s">
        <v>22</v>
      </c>
      <c r="B111" s="136">
        <v>100</v>
      </c>
      <c r="C111" s="137">
        <v>100</v>
      </c>
      <c r="D111" s="137">
        <v>100</v>
      </c>
      <c r="E111" s="137">
        <v>100</v>
      </c>
      <c r="F111" s="137">
        <v>100</v>
      </c>
      <c r="G111" s="138">
        <v>100</v>
      </c>
      <c r="H111" s="6"/>
      <c r="I111" s="8"/>
      <c r="J111" s="8"/>
      <c r="K111" s="6"/>
      <c r="L111" s="6"/>
    </row>
    <row r="112" spans="1:12" x14ac:dyDescent="0.25">
      <c r="A112" s="13"/>
      <c r="B112" s="5"/>
      <c r="C112" s="5"/>
      <c r="D112" s="5"/>
      <c r="E112" s="5"/>
      <c r="F112" s="5"/>
      <c r="G112" s="5"/>
      <c r="H112" s="6"/>
      <c r="I112" s="8"/>
      <c r="J112" s="8"/>
      <c r="K112" s="6"/>
      <c r="L112" s="6"/>
    </row>
    <row r="113" spans="1:12" x14ac:dyDescent="0.25">
      <c r="A113" s="5"/>
      <c r="B113" s="5"/>
      <c r="C113" s="5"/>
      <c r="D113" s="5"/>
      <c r="E113" s="5"/>
      <c r="F113" s="5"/>
      <c r="G113" s="5"/>
      <c r="H113" s="6"/>
      <c r="I113" s="8"/>
      <c r="J113" s="8"/>
      <c r="K113" s="6"/>
      <c r="L113" s="6"/>
    </row>
    <row r="114" spans="1:12" x14ac:dyDescent="0.25">
      <c r="A114" s="5"/>
      <c r="B114" s="5"/>
      <c r="C114" s="5"/>
      <c r="D114" s="5"/>
      <c r="E114" s="5"/>
      <c r="F114" s="5"/>
      <c r="G114" s="5"/>
      <c r="H114" s="6"/>
      <c r="I114" s="8"/>
      <c r="J114" s="8"/>
      <c r="K114" s="6"/>
      <c r="L114" s="6"/>
    </row>
    <row r="115" spans="1:12" x14ac:dyDescent="0.25">
      <c r="A115" s="5"/>
      <c r="B115" s="5"/>
      <c r="C115" s="5"/>
      <c r="D115" s="5"/>
      <c r="E115" s="5"/>
      <c r="F115" s="5"/>
      <c r="G115" s="5"/>
      <c r="H115" s="6"/>
      <c r="I115" s="8"/>
      <c r="J115" s="8"/>
      <c r="K115" s="6"/>
      <c r="L115" s="6"/>
    </row>
    <row r="116" spans="1:12" x14ac:dyDescent="0.25">
      <c r="A116" s="4" t="s">
        <v>122</v>
      </c>
      <c r="B116" s="4"/>
      <c r="C116" s="5"/>
      <c r="D116" s="5"/>
      <c r="E116" s="5"/>
      <c r="F116" s="5"/>
      <c r="G116" s="5"/>
      <c r="H116" s="6"/>
      <c r="I116" s="8"/>
      <c r="J116" s="8"/>
      <c r="K116" s="6"/>
      <c r="L116" s="6"/>
    </row>
    <row r="117" spans="1:12" x14ac:dyDescent="0.25">
      <c r="A117" s="9" t="s">
        <v>37</v>
      </c>
      <c r="B117" s="9" t="s">
        <v>5</v>
      </c>
      <c r="C117" s="9" t="s">
        <v>6</v>
      </c>
      <c r="D117" s="9" t="s">
        <v>7</v>
      </c>
      <c r="E117" s="9" t="s">
        <v>8</v>
      </c>
      <c r="F117" s="9" t="s">
        <v>9</v>
      </c>
      <c r="G117" s="9" t="s">
        <v>22</v>
      </c>
      <c r="H117" s="6"/>
      <c r="I117" s="8"/>
      <c r="J117" s="8"/>
      <c r="K117" s="6"/>
      <c r="L117" s="6"/>
    </row>
    <row r="118" spans="1:12" x14ac:dyDescent="0.25">
      <c r="A118" s="20" t="s">
        <v>38</v>
      </c>
      <c r="B118" s="2">
        <v>6.7956019999999997</v>
      </c>
      <c r="C118" s="2">
        <v>278.83793400000002</v>
      </c>
      <c r="D118" s="2">
        <v>16.553001999999999</v>
      </c>
      <c r="E118" s="2">
        <v>42.685659000000001</v>
      </c>
      <c r="F118" s="2">
        <v>889.16441499999996</v>
      </c>
      <c r="G118" s="2">
        <v>1234.0366120000001</v>
      </c>
      <c r="H118" s="6"/>
      <c r="I118" s="8"/>
      <c r="J118" s="8"/>
      <c r="K118" s="6"/>
      <c r="L118" s="6"/>
    </row>
    <row r="119" spans="1:12" x14ac:dyDescent="0.25">
      <c r="A119" s="20" t="s">
        <v>39</v>
      </c>
      <c r="B119" s="2">
        <v>11.013686999999999</v>
      </c>
      <c r="C119" s="2">
        <v>0</v>
      </c>
      <c r="D119" s="2">
        <v>115.740354</v>
      </c>
      <c r="E119" s="2">
        <v>0</v>
      </c>
      <c r="F119" s="2">
        <v>0</v>
      </c>
      <c r="G119" s="2">
        <v>126.754041</v>
      </c>
      <c r="H119" s="6"/>
      <c r="I119" s="8"/>
      <c r="J119" s="8"/>
      <c r="K119" s="6"/>
      <c r="L119" s="6"/>
    </row>
    <row r="120" spans="1:12" x14ac:dyDescent="0.25">
      <c r="A120" s="20" t="s">
        <v>40</v>
      </c>
      <c r="B120" s="2">
        <v>11.761692999999999</v>
      </c>
      <c r="C120" s="2">
        <v>18.845262000000002</v>
      </c>
      <c r="D120" s="2">
        <v>3.6770399999999999</v>
      </c>
      <c r="E120" s="2">
        <v>0</v>
      </c>
      <c r="F120" s="2">
        <v>10.777766</v>
      </c>
      <c r="G120" s="2">
        <v>45.061760999999997</v>
      </c>
      <c r="H120" s="6"/>
      <c r="I120" s="8"/>
      <c r="J120" s="8"/>
      <c r="K120" s="6"/>
      <c r="L120" s="6"/>
    </row>
    <row r="121" spans="1:12" x14ac:dyDescent="0.25">
      <c r="A121" s="20" t="s">
        <v>41</v>
      </c>
      <c r="B121" s="2">
        <v>498.946324</v>
      </c>
      <c r="C121" s="2">
        <v>775.15452400000004</v>
      </c>
      <c r="D121" s="2">
        <v>236.44051099999999</v>
      </c>
      <c r="E121" s="2">
        <v>806.39850300000001</v>
      </c>
      <c r="F121" s="2">
        <v>526.79654100000005</v>
      </c>
      <c r="G121" s="2">
        <v>2843.7364029999999</v>
      </c>
      <c r="H121" s="6"/>
      <c r="I121" s="8"/>
      <c r="J121" s="8"/>
      <c r="K121" s="6"/>
      <c r="L121" s="6"/>
    </row>
    <row r="122" spans="1:12" x14ac:dyDescent="0.25">
      <c r="A122" s="20" t="s">
        <v>42</v>
      </c>
      <c r="B122" s="2">
        <v>92.396146000000002</v>
      </c>
      <c r="C122" s="2">
        <v>28.108508</v>
      </c>
      <c r="D122" s="2">
        <v>69.736422000000005</v>
      </c>
      <c r="E122" s="2">
        <v>11.884115</v>
      </c>
      <c r="F122" s="2">
        <v>21.540030000000002</v>
      </c>
      <c r="G122" s="2">
        <v>223.665221</v>
      </c>
      <c r="H122" s="6"/>
      <c r="I122" s="8"/>
      <c r="J122" s="8"/>
      <c r="K122" s="6"/>
      <c r="L122" s="6"/>
    </row>
    <row r="123" spans="1:12" x14ac:dyDescent="0.25">
      <c r="A123" s="20" t="s">
        <v>43</v>
      </c>
      <c r="B123" s="2">
        <v>121.905816</v>
      </c>
      <c r="C123" s="2">
        <v>281.82838800000002</v>
      </c>
      <c r="D123" s="2">
        <v>94.822089000000005</v>
      </c>
      <c r="E123" s="2">
        <v>229.67277899999999</v>
      </c>
      <c r="F123" s="2">
        <v>128.098219</v>
      </c>
      <c r="G123" s="2">
        <v>856.32729099999995</v>
      </c>
      <c r="H123" s="6"/>
      <c r="I123" s="8"/>
      <c r="J123" s="8"/>
      <c r="K123" s="6"/>
      <c r="L123" s="6"/>
    </row>
    <row r="124" spans="1:12" x14ac:dyDescent="0.25">
      <c r="A124" s="20" t="s">
        <v>44</v>
      </c>
      <c r="B124" s="2">
        <v>88.973209999999995</v>
      </c>
      <c r="C124" s="2">
        <v>24.099394</v>
      </c>
      <c r="D124" s="2">
        <v>60.805675000000001</v>
      </c>
      <c r="E124" s="2">
        <v>14.776066</v>
      </c>
      <c r="F124" s="2">
        <v>248.784457</v>
      </c>
      <c r="G124" s="2">
        <v>437.43880200000001</v>
      </c>
      <c r="H124" s="6"/>
      <c r="I124" s="8"/>
      <c r="J124" s="8"/>
      <c r="K124" s="6"/>
      <c r="L124" s="6"/>
    </row>
    <row r="125" spans="1:12" ht="14.4" thickBot="1" x14ac:dyDescent="0.3">
      <c r="A125" s="21" t="s">
        <v>45</v>
      </c>
      <c r="B125" s="18">
        <v>353.25238400000001</v>
      </c>
      <c r="C125" s="18">
        <v>542.14449200000001</v>
      </c>
      <c r="D125" s="18">
        <v>102.199029</v>
      </c>
      <c r="E125" s="18">
        <v>314.98399999999998</v>
      </c>
      <c r="F125" s="18">
        <v>440.79118599999998</v>
      </c>
      <c r="G125" s="18">
        <v>1753.371091</v>
      </c>
      <c r="H125" s="6"/>
      <c r="I125" s="8"/>
      <c r="J125" s="8"/>
      <c r="K125" s="6"/>
      <c r="L125" s="6"/>
    </row>
    <row r="126" spans="1:12" ht="14.4" thickBot="1" x14ac:dyDescent="0.3">
      <c r="A126" s="15" t="s">
        <v>46</v>
      </c>
      <c r="B126" s="128">
        <v>1185.044862</v>
      </c>
      <c r="C126" s="129">
        <v>1949.0185019999999</v>
      </c>
      <c r="D126" s="129">
        <v>699.97412199999997</v>
      </c>
      <c r="E126" s="129">
        <v>1420.401122</v>
      </c>
      <c r="F126" s="129">
        <v>2265.9526139999998</v>
      </c>
      <c r="G126" s="130">
        <v>7520.3912220000002</v>
      </c>
      <c r="H126" s="6"/>
      <c r="I126" s="8"/>
      <c r="J126" s="8"/>
      <c r="K126" s="6"/>
      <c r="L126" s="6"/>
    </row>
    <row r="127" spans="1:12" x14ac:dyDescent="0.25">
      <c r="A127" s="22" t="s">
        <v>47</v>
      </c>
      <c r="B127" s="19">
        <v>18.730383</v>
      </c>
      <c r="C127" s="19">
        <v>0</v>
      </c>
      <c r="D127" s="19">
        <v>0</v>
      </c>
      <c r="E127" s="19">
        <v>714.51776400000006</v>
      </c>
      <c r="F127" s="19">
        <v>28.611035999999999</v>
      </c>
      <c r="G127" s="19">
        <v>761.85918300000003</v>
      </c>
      <c r="H127" s="6"/>
      <c r="I127" s="8"/>
      <c r="J127" s="8"/>
      <c r="K127" s="6"/>
      <c r="L127" s="6"/>
    </row>
    <row r="128" spans="1:12" x14ac:dyDescent="0.25">
      <c r="A128" s="20" t="s">
        <v>48</v>
      </c>
      <c r="B128" s="2">
        <v>1.8049219999999999</v>
      </c>
      <c r="C128" s="2">
        <v>18.194624999999998</v>
      </c>
      <c r="D128" s="2">
        <v>22.641714</v>
      </c>
      <c r="E128" s="2">
        <v>114.91757200000001</v>
      </c>
      <c r="F128" s="2">
        <v>9.3309739999999994</v>
      </c>
      <c r="G128" s="2">
        <v>166.88980699999999</v>
      </c>
      <c r="H128" s="6"/>
      <c r="I128" s="8"/>
      <c r="J128" s="8"/>
      <c r="K128" s="6"/>
      <c r="L128" s="6"/>
    </row>
    <row r="129" spans="1:12" x14ac:dyDescent="0.25">
      <c r="A129" s="20" t="s">
        <v>49</v>
      </c>
      <c r="B129" s="2">
        <v>15.414126</v>
      </c>
      <c r="C129" s="2">
        <v>0</v>
      </c>
      <c r="D129" s="2">
        <v>0</v>
      </c>
      <c r="E129" s="2">
        <v>0</v>
      </c>
      <c r="F129" s="2">
        <v>0</v>
      </c>
      <c r="G129" s="2">
        <v>15.414126</v>
      </c>
      <c r="H129" s="6"/>
      <c r="I129" s="8"/>
      <c r="J129" s="8"/>
      <c r="K129" s="6"/>
      <c r="L129" s="6"/>
    </row>
    <row r="130" spans="1:12" x14ac:dyDescent="0.25">
      <c r="A130" s="20" t="s">
        <v>50</v>
      </c>
      <c r="B130" s="2">
        <v>64.339810999999997</v>
      </c>
      <c r="C130" s="2">
        <v>19.740697999999998</v>
      </c>
      <c r="D130" s="2">
        <v>29.447077</v>
      </c>
      <c r="E130" s="2">
        <v>0</v>
      </c>
      <c r="F130" s="2">
        <v>16.525414999999999</v>
      </c>
      <c r="G130" s="2">
        <v>130.05300099999999</v>
      </c>
      <c r="H130" s="6"/>
      <c r="I130" s="8"/>
      <c r="J130" s="8"/>
      <c r="K130" s="6"/>
      <c r="L130" s="6"/>
    </row>
    <row r="131" spans="1:12" x14ac:dyDescent="0.25">
      <c r="A131" s="20" t="s">
        <v>51</v>
      </c>
      <c r="B131" s="2">
        <v>0</v>
      </c>
      <c r="C131" s="2">
        <v>0.78191999999999995</v>
      </c>
      <c r="D131" s="2">
        <v>3.9086210000000001</v>
      </c>
      <c r="E131" s="2">
        <v>2.0678130000000001</v>
      </c>
      <c r="F131" s="2">
        <v>18.946864000000001</v>
      </c>
      <c r="G131" s="2">
        <v>25.705217999999999</v>
      </c>
      <c r="H131" s="6"/>
      <c r="I131" s="8"/>
      <c r="J131" s="8"/>
      <c r="K131" s="6"/>
      <c r="L131" s="6"/>
    </row>
    <row r="132" spans="1:12" x14ac:dyDescent="0.25">
      <c r="A132" s="20" t="s">
        <v>52</v>
      </c>
      <c r="B132" s="2">
        <v>0</v>
      </c>
      <c r="C132" s="2">
        <v>1.4768269999999999</v>
      </c>
      <c r="D132" s="2">
        <v>3.9993069999999999</v>
      </c>
      <c r="E132" s="2">
        <v>72.920017000000001</v>
      </c>
      <c r="F132" s="2">
        <v>0.52136300000000002</v>
      </c>
      <c r="G132" s="2">
        <v>78.917513999999997</v>
      </c>
      <c r="H132" s="6"/>
      <c r="I132" s="8"/>
      <c r="J132" s="8"/>
      <c r="K132" s="6"/>
      <c r="L132" s="6"/>
    </row>
    <row r="133" spans="1:12" x14ac:dyDescent="0.25">
      <c r="A133" s="20" t="s">
        <v>53</v>
      </c>
      <c r="B133" s="2">
        <v>0</v>
      </c>
      <c r="C133" s="2">
        <v>0</v>
      </c>
      <c r="D133" s="2">
        <v>0</v>
      </c>
      <c r="E133" s="2">
        <v>0</v>
      </c>
      <c r="F133" s="2">
        <v>0</v>
      </c>
      <c r="G133" s="2">
        <v>0</v>
      </c>
      <c r="H133" s="6"/>
      <c r="I133" s="8"/>
      <c r="J133" s="8"/>
      <c r="K133" s="6"/>
      <c r="L133" s="6"/>
    </row>
    <row r="134" spans="1:12" x14ac:dyDescent="0.25">
      <c r="A134" s="20" t="s">
        <v>54</v>
      </c>
      <c r="B134" s="2">
        <v>12.259919999999999</v>
      </c>
      <c r="C134" s="2">
        <v>1.5349999999999999</v>
      </c>
      <c r="D134" s="2">
        <v>12.201514</v>
      </c>
      <c r="E134" s="2">
        <v>9.3932409999999997</v>
      </c>
      <c r="F134" s="2">
        <v>0</v>
      </c>
      <c r="G134" s="2">
        <v>35.389674999999997</v>
      </c>
      <c r="H134" s="6"/>
      <c r="I134" s="8"/>
      <c r="J134" s="8"/>
      <c r="K134" s="6"/>
      <c r="L134" s="6"/>
    </row>
    <row r="135" spans="1:12" x14ac:dyDescent="0.25">
      <c r="A135" s="20" t="s">
        <v>55</v>
      </c>
      <c r="B135" s="2">
        <v>0</v>
      </c>
      <c r="C135" s="2">
        <v>0</v>
      </c>
      <c r="D135" s="2">
        <v>0</v>
      </c>
      <c r="E135" s="2">
        <v>0</v>
      </c>
      <c r="F135" s="2">
        <v>0</v>
      </c>
      <c r="G135" s="2">
        <v>0</v>
      </c>
      <c r="H135" s="6"/>
      <c r="I135" s="8"/>
      <c r="J135" s="8"/>
      <c r="K135" s="6"/>
      <c r="L135" s="6"/>
    </row>
    <row r="136" spans="1:12" ht="14.4" thickBot="1" x14ac:dyDescent="0.3">
      <c r="A136" s="21" t="s">
        <v>56</v>
      </c>
      <c r="B136" s="18">
        <v>19.643378999999999</v>
      </c>
      <c r="C136" s="18">
        <v>3.8694470000000001</v>
      </c>
      <c r="D136" s="18">
        <v>5.4052800000000003</v>
      </c>
      <c r="E136" s="18">
        <v>42.365502999999997</v>
      </c>
      <c r="F136" s="18">
        <v>102.014943</v>
      </c>
      <c r="G136" s="18">
        <v>173.298552</v>
      </c>
      <c r="H136" s="6"/>
      <c r="I136" s="8"/>
      <c r="J136" s="8"/>
      <c r="K136" s="6"/>
      <c r="L136" s="6"/>
    </row>
    <row r="137" spans="1:12" ht="14.4" thickBot="1" x14ac:dyDescent="0.3">
      <c r="A137" s="15" t="s">
        <v>22</v>
      </c>
      <c r="B137" s="128">
        <v>1317.2374030000001</v>
      </c>
      <c r="C137" s="129">
        <v>1994.617019</v>
      </c>
      <c r="D137" s="129">
        <v>777.57763499999999</v>
      </c>
      <c r="E137" s="129">
        <v>2376.583032</v>
      </c>
      <c r="F137" s="129">
        <v>2441.9032090000001</v>
      </c>
      <c r="G137" s="130">
        <v>8907.9182980000005</v>
      </c>
      <c r="H137" s="6"/>
      <c r="I137" s="8"/>
      <c r="J137" s="8"/>
      <c r="K137" s="6"/>
      <c r="L137" s="6"/>
    </row>
    <row r="138" spans="1:12" x14ac:dyDescent="0.25">
      <c r="A138" s="13" t="s">
        <v>57</v>
      </c>
      <c r="B138" s="5"/>
      <c r="C138" s="5"/>
      <c r="D138" s="5"/>
      <c r="E138" s="5"/>
      <c r="F138" s="5"/>
      <c r="G138" s="5"/>
      <c r="H138" s="6"/>
      <c r="I138" s="8"/>
      <c r="J138" s="8"/>
      <c r="K138" s="6"/>
      <c r="L138" s="6"/>
    </row>
    <row r="139" spans="1:12" x14ac:dyDescent="0.25">
      <c r="A139" s="13" t="s">
        <v>58</v>
      </c>
      <c r="B139" s="14"/>
      <c r="C139" s="14"/>
      <c r="D139" s="14"/>
      <c r="E139" s="14"/>
      <c r="F139" s="14"/>
      <c r="G139" s="14"/>
      <c r="H139" s="8"/>
      <c r="I139" s="8"/>
      <c r="J139" s="8"/>
      <c r="K139" s="6"/>
      <c r="L139" s="6"/>
    </row>
    <row r="140" spans="1:12" x14ac:dyDescent="0.25">
      <c r="A140" s="13" t="s">
        <v>59</v>
      </c>
      <c r="B140" s="14"/>
      <c r="C140" s="14"/>
      <c r="D140" s="14"/>
      <c r="E140" s="14"/>
      <c r="F140" s="14"/>
      <c r="G140" s="14"/>
      <c r="H140" s="8"/>
      <c r="I140" s="8"/>
      <c r="J140" s="8"/>
      <c r="K140" s="6"/>
      <c r="L140" s="6"/>
    </row>
    <row r="141" spans="1:12" x14ac:dyDescent="0.25">
      <c r="A141" s="13" t="s">
        <v>60</v>
      </c>
      <c r="B141" s="14"/>
      <c r="C141" s="14"/>
      <c r="D141" s="14"/>
      <c r="E141" s="14"/>
      <c r="F141" s="14"/>
      <c r="G141" s="14"/>
      <c r="H141" s="8"/>
      <c r="I141" s="8"/>
      <c r="J141" s="8"/>
      <c r="K141" s="6"/>
      <c r="L141" s="6"/>
    </row>
    <row r="142" spans="1:12" x14ac:dyDescent="0.25">
      <c r="A142" s="13" t="s">
        <v>63</v>
      </c>
      <c r="B142" s="5"/>
      <c r="C142" s="5"/>
      <c r="D142" s="5"/>
      <c r="E142" s="5"/>
      <c r="F142" s="5"/>
      <c r="G142" s="5"/>
      <c r="H142" s="6"/>
      <c r="I142" s="8"/>
      <c r="J142" s="8"/>
      <c r="K142" s="6"/>
      <c r="L142" s="6"/>
    </row>
    <row r="143" spans="1:12" x14ac:dyDescent="0.25">
      <c r="A143" s="13" t="s">
        <v>64</v>
      </c>
      <c r="B143" s="5"/>
      <c r="C143" s="5"/>
      <c r="D143" s="5"/>
      <c r="E143" s="5"/>
      <c r="F143" s="5"/>
      <c r="G143" s="5"/>
      <c r="H143" s="6"/>
      <c r="I143" s="8"/>
      <c r="J143" s="8"/>
      <c r="K143" s="6"/>
      <c r="L143" s="6"/>
    </row>
    <row r="144" spans="1:12" x14ac:dyDescent="0.25">
      <c r="A144" s="5"/>
      <c r="B144" s="5"/>
      <c r="C144" s="5"/>
      <c r="D144" s="5"/>
      <c r="E144" s="5"/>
      <c r="F144" s="5"/>
      <c r="G144" s="5"/>
      <c r="H144" s="6"/>
      <c r="I144" s="8"/>
      <c r="J144" s="8"/>
      <c r="K144" s="6"/>
      <c r="L144" s="6"/>
    </row>
    <row r="145" spans="1:12" x14ac:dyDescent="0.25">
      <c r="A145" s="5"/>
      <c r="B145" s="5"/>
      <c r="C145" s="5"/>
      <c r="D145" s="5"/>
      <c r="E145" s="5"/>
      <c r="F145" s="5"/>
      <c r="G145" s="5"/>
      <c r="H145" s="6"/>
      <c r="I145" s="8"/>
      <c r="J145" s="8"/>
      <c r="K145" s="6"/>
      <c r="L145" s="6"/>
    </row>
    <row r="146" spans="1:12" x14ac:dyDescent="0.25">
      <c r="A146" s="5"/>
      <c r="B146" s="5"/>
      <c r="C146" s="5"/>
      <c r="D146" s="5"/>
      <c r="E146" s="5"/>
      <c r="F146" s="5"/>
      <c r="G146" s="5"/>
      <c r="H146" s="6"/>
      <c r="I146" s="8"/>
      <c r="J146" s="8"/>
      <c r="K146" s="6"/>
      <c r="L146" s="6"/>
    </row>
    <row r="147" spans="1:12" x14ac:dyDescent="0.25">
      <c r="A147" s="4" t="s">
        <v>123</v>
      </c>
      <c r="B147" s="4"/>
      <c r="C147" s="5"/>
      <c r="D147" s="5"/>
      <c r="E147" s="5"/>
      <c r="F147" s="5"/>
      <c r="G147" s="5"/>
      <c r="H147" s="6"/>
      <c r="I147" s="8"/>
      <c r="J147" s="8"/>
      <c r="K147" s="6"/>
      <c r="L147" s="6"/>
    </row>
    <row r="148" spans="1:12" x14ac:dyDescent="0.25">
      <c r="A148" s="9" t="s">
        <v>65</v>
      </c>
      <c r="B148" s="9" t="s">
        <v>5</v>
      </c>
      <c r="C148" s="9" t="s">
        <v>6</v>
      </c>
      <c r="D148" s="9" t="s">
        <v>7</v>
      </c>
      <c r="E148" s="9" t="s">
        <v>8</v>
      </c>
      <c r="F148" s="9" t="s">
        <v>9</v>
      </c>
      <c r="G148" s="9" t="s">
        <v>22</v>
      </c>
      <c r="H148" s="6"/>
      <c r="I148" s="8"/>
      <c r="J148" s="8"/>
      <c r="K148" s="6"/>
      <c r="L148" s="6"/>
    </row>
    <row r="149" spans="1:12" x14ac:dyDescent="0.25">
      <c r="A149" s="20" t="s">
        <v>66</v>
      </c>
      <c r="B149" s="2">
        <v>0</v>
      </c>
      <c r="C149" s="2">
        <v>34.762498999999998</v>
      </c>
      <c r="D149" s="2">
        <v>0</v>
      </c>
      <c r="E149" s="2">
        <v>0</v>
      </c>
      <c r="F149" s="2">
        <v>119.04304999999999</v>
      </c>
      <c r="G149" s="2">
        <v>153.80554900000001</v>
      </c>
      <c r="H149" s="6"/>
      <c r="I149" s="8"/>
      <c r="J149" s="8"/>
      <c r="K149" s="6"/>
      <c r="L149" s="6"/>
    </row>
    <row r="150" spans="1:12" x14ac:dyDescent="0.25">
      <c r="A150" s="20" t="s">
        <v>67</v>
      </c>
      <c r="B150" s="2">
        <v>0.127832</v>
      </c>
      <c r="C150" s="2">
        <v>0</v>
      </c>
      <c r="D150" s="2">
        <v>15.264818999999999</v>
      </c>
      <c r="E150" s="2">
        <v>0</v>
      </c>
      <c r="F150" s="2">
        <v>0</v>
      </c>
      <c r="G150" s="2">
        <v>15.392651000000001</v>
      </c>
      <c r="H150" s="6"/>
      <c r="I150" s="8"/>
      <c r="J150" s="8"/>
      <c r="K150" s="6"/>
      <c r="L150" s="6"/>
    </row>
    <row r="151" spans="1:12" x14ac:dyDescent="0.25">
      <c r="A151" s="20" t="s">
        <v>40</v>
      </c>
      <c r="B151" s="2">
        <v>0</v>
      </c>
      <c r="C151" s="2">
        <v>0</v>
      </c>
      <c r="D151" s="2">
        <v>3.1059220000000001</v>
      </c>
      <c r="E151" s="2">
        <v>0</v>
      </c>
      <c r="F151" s="2">
        <v>10.539904</v>
      </c>
      <c r="G151" s="2">
        <v>13.645826</v>
      </c>
      <c r="H151" s="6"/>
      <c r="I151" s="8"/>
      <c r="J151" s="8"/>
      <c r="K151" s="6"/>
      <c r="L151" s="6"/>
    </row>
    <row r="152" spans="1:12" x14ac:dyDescent="0.25">
      <c r="A152" s="20" t="s">
        <v>41</v>
      </c>
      <c r="B152" s="2">
        <v>88.132951000000006</v>
      </c>
      <c r="C152" s="2">
        <v>133.46008800000001</v>
      </c>
      <c r="D152" s="2">
        <v>46.391359000000001</v>
      </c>
      <c r="E152" s="2">
        <v>123.36588399999999</v>
      </c>
      <c r="F152" s="2">
        <v>65.496425000000002</v>
      </c>
      <c r="G152" s="2">
        <v>456.84670699999998</v>
      </c>
      <c r="H152" s="6"/>
      <c r="I152" s="8"/>
      <c r="J152" s="8"/>
      <c r="K152" s="6"/>
      <c r="L152" s="6"/>
    </row>
    <row r="153" spans="1:12" x14ac:dyDescent="0.25">
      <c r="A153" s="20" t="s">
        <v>68</v>
      </c>
      <c r="B153" s="2">
        <v>16.324446999999999</v>
      </c>
      <c r="C153" s="2">
        <v>7.0453440000000001</v>
      </c>
      <c r="D153" s="2">
        <v>4.9060030000000001</v>
      </c>
      <c r="E153" s="2">
        <v>3.6288</v>
      </c>
      <c r="F153" s="2">
        <v>0</v>
      </c>
      <c r="G153" s="2">
        <v>31.904593999999999</v>
      </c>
      <c r="H153" s="6"/>
      <c r="I153" s="8"/>
      <c r="J153" s="8"/>
      <c r="K153" s="6"/>
      <c r="L153" s="6"/>
    </row>
    <row r="154" spans="1:12" x14ac:dyDescent="0.25">
      <c r="A154" s="20" t="s">
        <v>43</v>
      </c>
      <c r="B154" s="2">
        <v>9.6118559999999995</v>
      </c>
      <c r="C154" s="2">
        <v>47.039034000000001</v>
      </c>
      <c r="D154" s="2">
        <v>8.2113549999999993</v>
      </c>
      <c r="E154" s="2">
        <v>19.240590999999998</v>
      </c>
      <c r="F154" s="2">
        <v>13.089829</v>
      </c>
      <c r="G154" s="2">
        <v>97.192665000000005</v>
      </c>
      <c r="H154" s="6"/>
      <c r="I154" s="8"/>
      <c r="J154" s="8"/>
      <c r="K154" s="6"/>
      <c r="L154" s="6"/>
    </row>
    <row r="155" spans="1:12" x14ac:dyDescent="0.25">
      <c r="A155" s="20" t="s">
        <v>44</v>
      </c>
      <c r="B155" s="2">
        <v>6.9558419999999996</v>
      </c>
      <c r="C155" s="2">
        <v>1.7856000000000001</v>
      </c>
      <c r="D155" s="2">
        <v>12.555514000000001</v>
      </c>
      <c r="E155" s="2">
        <v>0</v>
      </c>
      <c r="F155" s="2">
        <v>17.564827000000001</v>
      </c>
      <c r="G155" s="2">
        <v>38.861783000000003</v>
      </c>
      <c r="H155" s="6"/>
      <c r="I155" s="8"/>
      <c r="J155" s="8"/>
      <c r="K155" s="6"/>
      <c r="L155" s="6"/>
    </row>
    <row r="156" spans="1:12" ht="14.4" thickBot="1" x14ac:dyDescent="0.3">
      <c r="A156" s="21" t="s">
        <v>45</v>
      </c>
      <c r="B156" s="18">
        <v>28.702635000000001</v>
      </c>
      <c r="C156" s="18">
        <v>77.722543000000002</v>
      </c>
      <c r="D156" s="18">
        <v>30.383395</v>
      </c>
      <c r="E156" s="18">
        <v>51.528737999999997</v>
      </c>
      <c r="F156" s="18">
        <v>66.085509999999999</v>
      </c>
      <c r="G156" s="18">
        <v>254.422821</v>
      </c>
      <c r="H156" s="6"/>
      <c r="I156" s="8"/>
      <c r="J156" s="8"/>
      <c r="K156" s="6"/>
      <c r="L156" s="6"/>
    </row>
    <row r="157" spans="1:12" ht="14.4" thickBot="1" x14ac:dyDescent="0.3">
      <c r="A157" s="15" t="s">
        <v>46</v>
      </c>
      <c r="B157" s="128">
        <v>149.85556299999999</v>
      </c>
      <c r="C157" s="129">
        <v>301.81510800000001</v>
      </c>
      <c r="D157" s="129">
        <v>120.81836699999999</v>
      </c>
      <c r="E157" s="129">
        <v>197.76401300000001</v>
      </c>
      <c r="F157" s="129">
        <v>291.81954500000001</v>
      </c>
      <c r="G157" s="130">
        <v>1062.072596</v>
      </c>
      <c r="H157" s="6"/>
      <c r="I157" s="8"/>
      <c r="J157" s="8"/>
      <c r="K157" s="6"/>
      <c r="L157" s="6"/>
    </row>
    <row r="158" spans="1:12" x14ac:dyDescent="0.25">
      <c r="A158" s="22" t="s">
        <v>47</v>
      </c>
      <c r="B158" s="19">
        <v>6.2548139999999997</v>
      </c>
      <c r="C158" s="19">
        <v>0</v>
      </c>
      <c r="D158" s="19">
        <v>0</v>
      </c>
      <c r="E158" s="19">
        <v>97.571704999999994</v>
      </c>
      <c r="F158" s="19">
        <v>2.6143000000000001</v>
      </c>
      <c r="G158" s="19">
        <v>106.440819</v>
      </c>
      <c r="H158" s="6"/>
      <c r="I158" s="8"/>
      <c r="J158" s="8"/>
      <c r="K158" s="6"/>
      <c r="L158" s="6"/>
    </row>
    <row r="159" spans="1:12" x14ac:dyDescent="0.25">
      <c r="A159" s="20" t="s">
        <v>48</v>
      </c>
      <c r="B159" s="2">
        <v>0</v>
      </c>
      <c r="C159" s="2">
        <v>2.19312</v>
      </c>
      <c r="D159" s="2">
        <v>5.9908549999999998</v>
      </c>
      <c r="E159" s="2">
        <v>11.267269000000001</v>
      </c>
      <c r="F159" s="2">
        <v>0</v>
      </c>
      <c r="G159" s="2">
        <v>19.451243999999999</v>
      </c>
      <c r="H159" s="6"/>
      <c r="I159" s="8"/>
      <c r="J159" s="8"/>
      <c r="K159" s="6"/>
      <c r="L159" s="6"/>
    </row>
    <row r="160" spans="1:12" x14ac:dyDescent="0.25">
      <c r="A160" s="20" t="s">
        <v>49</v>
      </c>
      <c r="B160" s="2">
        <v>0</v>
      </c>
      <c r="C160" s="2">
        <v>0</v>
      </c>
      <c r="D160" s="2">
        <v>0</v>
      </c>
      <c r="E160" s="2">
        <v>0</v>
      </c>
      <c r="F160" s="2">
        <v>0</v>
      </c>
      <c r="G160" s="2">
        <v>0</v>
      </c>
      <c r="H160" s="6"/>
      <c r="I160" s="8"/>
      <c r="J160" s="8"/>
      <c r="K160" s="6"/>
      <c r="L160" s="6"/>
    </row>
    <row r="161" spans="1:12" x14ac:dyDescent="0.25">
      <c r="A161" s="20" t="s">
        <v>50</v>
      </c>
      <c r="B161" s="2">
        <v>11.109883999999999</v>
      </c>
      <c r="C161" s="2">
        <v>0</v>
      </c>
      <c r="D161" s="2">
        <v>6.226674</v>
      </c>
      <c r="E161" s="2">
        <v>0</v>
      </c>
      <c r="F161" s="2">
        <v>0</v>
      </c>
      <c r="G161" s="2">
        <v>17.336558</v>
      </c>
      <c r="H161" s="6"/>
      <c r="I161" s="8"/>
      <c r="J161" s="8"/>
      <c r="K161" s="6"/>
      <c r="L161" s="6"/>
    </row>
    <row r="162" spans="1:12" x14ac:dyDescent="0.25">
      <c r="A162" s="20" t="s">
        <v>51</v>
      </c>
      <c r="B162" s="2">
        <v>0</v>
      </c>
      <c r="C162" s="2">
        <v>0</v>
      </c>
      <c r="D162" s="2">
        <v>2.4523269999999999</v>
      </c>
      <c r="E162" s="2">
        <v>0</v>
      </c>
      <c r="F162" s="2">
        <v>0</v>
      </c>
      <c r="G162" s="2">
        <v>2.4523269999999999</v>
      </c>
      <c r="H162" s="6"/>
      <c r="I162" s="8"/>
      <c r="J162" s="8"/>
      <c r="K162" s="6"/>
      <c r="L162" s="6"/>
    </row>
    <row r="163" spans="1:12" x14ac:dyDescent="0.25">
      <c r="A163" s="20" t="s">
        <v>52</v>
      </c>
      <c r="B163" s="2">
        <v>0</v>
      </c>
      <c r="C163" s="2">
        <v>1.4768269999999999</v>
      </c>
      <c r="D163" s="2">
        <v>1.7237819999999999</v>
      </c>
      <c r="E163" s="2">
        <v>9.4707380000000008</v>
      </c>
      <c r="F163" s="2">
        <v>0</v>
      </c>
      <c r="G163" s="2">
        <v>12.671347000000001</v>
      </c>
      <c r="H163" s="6"/>
      <c r="I163" s="8"/>
      <c r="J163" s="8"/>
      <c r="K163" s="6"/>
      <c r="L163" s="6"/>
    </row>
    <row r="164" spans="1:12" x14ac:dyDescent="0.25">
      <c r="A164" s="20" t="s">
        <v>53</v>
      </c>
      <c r="B164" s="2">
        <v>0</v>
      </c>
      <c r="C164" s="2">
        <v>0</v>
      </c>
      <c r="D164" s="2">
        <v>0</v>
      </c>
      <c r="E164" s="2">
        <v>0</v>
      </c>
      <c r="F164" s="2">
        <v>0</v>
      </c>
      <c r="G164" s="2">
        <v>0</v>
      </c>
      <c r="H164" s="6"/>
      <c r="I164" s="8"/>
      <c r="J164" s="8"/>
      <c r="K164" s="6"/>
      <c r="L164" s="6"/>
    </row>
    <row r="165" spans="1:12" x14ac:dyDescent="0.25">
      <c r="A165" s="20" t="s">
        <v>54</v>
      </c>
      <c r="B165" s="2">
        <v>0</v>
      </c>
      <c r="C165" s="2">
        <v>0</v>
      </c>
      <c r="D165" s="2">
        <v>4.7068019999999997</v>
      </c>
      <c r="E165" s="2">
        <v>3.5649989999999998</v>
      </c>
      <c r="F165" s="2">
        <v>0</v>
      </c>
      <c r="G165" s="2">
        <v>8.271801</v>
      </c>
      <c r="H165" s="6"/>
      <c r="I165" s="8"/>
      <c r="J165" s="8"/>
      <c r="K165" s="6"/>
      <c r="L165" s="6"/>
    </row>
    <row r="166" spans="1:12" x14ac:dyDescent="0.25">
      <c r="A166" s="20" t="s">
        <v>55</v>
      </c>
      <c r="B166" s="2">
        <v>0</v>
      </c>
      <c r="C166" s="2">
        <v>0</v>
      </c>
      <c r="D166" s="2">
        <v>0</v>
      </c>
      <c r="E166" s="2">
        <v>0</v>
      </c>
      <c r="F166" s="2">
        <v>0</v>
      </c>
      <c r="G166" s="2">
        <v>0</v>
      </c>
      <c r="H166" s="6"/>
      <c r="I166" s="8"/>
      <c r="J166" s="8"/>
      <c r="K166" s="6"/>
      <c r="L166" s="6"/>
    </row>
    <row r="167" spans="1:12" ht="14.4" thickBot="1" x14ac:dyDescent="0.3">
      <c r="A167" s="21" t="s">
        <v>56</v>
      </c>
      <c r="B167" s="18">
        <v>2.3991289999999998</v>
      </c>
      <c r="C167" s="18">
        <v>0.903833</v>
      </c>
      <c r="D167" s="18">
        <v>0</v>
      </c>
      <c r="E167" s="18">
        <v>4.8088829999999998</v>
      </c>
      <c r="F167" s="18">
        <v>16.114478999999999</v>
      </c>
      <c r="G167" s="18">
        <v>24.226324000000002</v>
      </c>
      <c r="H167" s="6"/>
      <c r="I167" s="8"/>
      <c r="J167" s="8"/>
      <c r="K167" s="6"/>
      <c r="L167" s="6"/>
    </row>
    <row r="168" spans="1:12" ht="14.4" thickBot="1" x14ac:dyDescent="0.3">
      <c r="A168" s="15" t="s">
        <v>22</v>
      </c>
      <c r="B168" s="128">
        <v>169.61939000000001</v>
      </c>
      <c r="C168" s="129">
        <v>306.38888800000001</v>
      </c>
      <c r="D168" s="129">
        <v>141.91880699999999</v>
      </c>
      <c r="E168" s="129">
        <v>324.447607</v>
      </c>
      <c r="F168" s="129">
        <v>310.54832399999998</v>
      </c>
      <c r="G168" s="130">
        <v>1252.923016</v>
      </c>
      <c r="H168" s="6"/>
      <c r="I168" s="8"/>
      <c r="J168" s="8"/>
      <c r="K168" s="6"/>
      <c r="L168" s="6"/>
    </row>
    <row r="169" spans="1:12" x14ac:dyDescent="0.25">
      <c r="A169" s="13" t="s">
        <v>57</v>
      </c>
      <c r="B169" s="5"/>
      <c r="C169" s="5"/>
      <c r="D169" s="5"/>
      <c r="E169" s="5"/>
      <c r="F169" s="5"/>
      <c r="G169" s="5"/>
      <c r="H169" s="6"/>
      <c r="I169" s="8"/>
      <c r="J169" s="8"/>
      <c r="K169" s="6"/>
      <c r="L169" s="6"/>
    </row>
    <row r="170" spans="1:12" x14ac:dyDescent="0.25">
      <c r="A170" s="13" t="s">
        <v>58</v>
      </c>
      <c r="B170" s="5"/>
      <c r="C170" s="5"/>
      <c r="D170" s="5"/>
      <c r="E170" s="5"/>
      <c r="F170" s="5"/>
      <c r="G170" s="5"/>
      <c r="H170" s="6"/>
      <c r="I170" s="8"/>
      <c r="J170" s="8"/>
      <c r="K170" s="6"/>
      <c r="L170" s="6"/>
    </row>
    <row r="171" spans="1:12" x14ac:dyDescent="0.25">
      <c r="A171" s="13" t="s">
        <v>59</v>
      </c>
      <c r="B171" s="5"/>
      <c r="C171" s="5"/>
      <c r="D171" s="5"/>
      <c r="E171" s="5"/>
      <c r="F171" s="5"/>
      <c r="G171" s="5"/>
      <c r="H171" s="6"/>
      <c r="I171" s="8"/>
      <c r="J171" s="8"/>
      <c r="K171" s="6"/>
      <c r="L171" s="6"/>
    </row>
    <row r="172" spans="1:12" x14ac:dyDescent="0.25">
      <c r="A172" s="13" t="s">
        <v>60</v>
      </c>
      <c r="B172" s="5"/>
      <c r="C172" s="5"/>
      <c r="D172" s="5"/>
      <c r="E172" s="5"/>
      <c r="F172" s="5"/>
      <c r="G172" s="5"/>
      <c r="H172" s="6"/>
      <c r="I172" s="8"/>
      <c r="J172" s="8"/>
      <c r="K172" s="6"/>
      <c r="L172" s="6"/>
    </row>
    <row r="173" spans="1:12" x14ac:dyDescent="0.25">
      <c r="A173" s="13" t="s">
        <v>63</v>
      </c>
      <c r="B173" s="5"/>
      <c r="C173" s="5"/>
      <c r="D173" s="5"/>
      <c r="E173" s="5"/>
      <c r="F173" s="5"/>
      <c r="G173" s="5"/>
      <c r="H173" s="6"/>
      <c r="I173" s="8"/>
      <c r="J173" s="8"/>
      <c r="K173" s="6"/>
      <c r="L173" s="6"/>
    </row>
    <row r="174" spans="1:12" x14ac:dyDescent="0.25">
      <c r="A174" s="13" t="s">
        <v>64</v>
      </c>
      <c r="B174" s="5"/>
      <c r="C174" s="5"/>
      <c r="D174" s="5"/>
      <c r="E174" s="5"/>
      <c r="F174" s="5"/>
      <c r="G174" s="5"/>
      <c r="H174" s="6"/>
      <c r="I174" s="8"/>
      <c r="J174" s="8"/>
      <c r="K174" s="6"/>
      <c r="L174" s="6"/>
    </row>
    <row r="175" spans="1:12" x14ac:dyDescent="0.25">
      <c r="A175" s="5"/>
      <c r="B175" s="5"/>
      <c r="C175" s="5"/>
      <c r="D175" s="5"/>
      <c r="E175" s="5"/>
      <c r="F175" s="5"/>
      <c r="G175" s="5"/>
      <c r="H175" s="6"/>
      <c r="I175" s="8"/>
      <c r="J175" s="8"/>
      <c r="K175" s="6"/>
      <c r="L175" s="6"/>
    </row>
    <row r="176" spans="1:12" x14ac:dyDescent="0.25">
      <c r="A176" s="5"/>
      <c r="B176" s="5"/>
      <c r="C176" s="5"/>
      <c r="D176" s="5"/>
      <c r="E176" s="5"/>
      <c r="F176" s="5"/>
      <c r="G176" s="5"/>
      <c r="H176" s="6"/>
      <c r="I176" s="8"/>
      <c r="J176" s="8"/>
      <c r="K176" s="6"/>
      <c r="L176" s="6"/>
    </row>
    <row r="177" spans="1:12" x14ac:dyDescent="0.25">
      <c r="A177" s="13"/>
      <c r="B177" s="5"/>
      <c r="C177" s="5"/>
      <c r="D177" s="5"/>
      <c r="E177" s="5"/>
      <c r="F177" s="5"/>
      <c r="G177" s="5"/>
      <c r="H177" s="6"/>
      <c r="I177" s="8"/>
      <c r="J177" s="8"/>
      <c r="K177" s="6"/>
      <c r="L177" s="6"/>
    </row>
    <row r="178" spans="1:12" x14ac:dyDescent="0.25">
      <c r="A178" s="4" t="s">
        <v>124</v>
      </c>
      <c r="B178" s="4"/>
      <c r="C178" s="5"/>
      <c r="D178" s="5"/>
      <c r="E178" s="5"/>
      <c r="F178" s="5"/>
      <c r="G178" s="5"/>
      <c r="H178" s="6"/>
      <c r="I178" s="8"/>
      <c r="J178" s="8"/>
      <c r="K178" s="6"/>
      <c r="L178" s="6"/>
    </row>
    <row r="179" spans="1:12" x14ac:dyDescent="0.25">
      <c r="A179" s="9" t="s">
        <v>37</v>
      </c>
      <c r="B179" s="9" t="s">
        <v>5</v>
      </c>
      <c r="C179" s="9" t="s">
        <v>6</v>
      </c>
      <c r="D179" s="9" t="s">
        <v>7</v>
      </c>
      <c r="E179" s="9" t="s">
        <v>8</v>
      </c>
      <c r="F179" s="9" t="s">
        <v>9</v>
      </c>
      <c r="G179" s="9" t="s">
        <v>22</v>
      </c>
      <c r="H179" s="6"/>
      <c r="I179" s="8"/>
      <c r="J179" s="8"/>
      <c r="K179" s="6"/>
      <c r="L179" s="6"/>
    </row>
    <row r="180" spans="1:12" x14ac:dyDescent="0.25">
      <c r="A180" s="10" t="s">
        <v>38</v>
      </c>
      <c r="B180" s="10">
        <v>0.51589804423432395</v>
      </c>
      <c r="C180" s="10">
        <v>13.979522451873756</v>
      </c>
      <c r="D180" s="10">
        <v>2.1287909084473604</v>
      </c>
      <c r="E180" s="10">
        <v>1.7960937373216086</v>
      </c>
      <c r="F180" s="10">
        <v>36.412762460152038</v>
      </c>
      <c r="G180" s="10">
        <v>13.853254719198144</v>
      </c>
      <c r="H180" s="6"/>
      <c r="I180" s="8"/>
      <c r="J180" s="8"/>
      <c r="K180" s="6"/>
      <c r="L180" s="6"/>
    </row>
    <row r="181" spans="1:12" x14ac:dyDescent="0.25">
      <c r="A181" s="10" t="s">
        <v>39</v>
      </c>
      <c r="B181" s="10">
        <v>0.83612012344292641</v>
      </c>
      <c r="C181" s="10">
        <v>0</v>
      </c>
      <c r="D181" s="10">
        <v>14.884732892298272</v>
      </c>
      <c r="E181" s="10">
        <v>0</v>
      </c>
      <c r="F181" s="10">
        <v>0</v>
      </c>
      <c r="G181" s="10">
        <v>1.4229367261760666</v>
      </c>
      <c r="H181" s="6"/>
      <c r="I181" s="8"/>
      <c r="J181" s="8"/>
      <c r="K181" s="6"/>
      <c r="L181" s="6"/>
    </row>
    <row r="182" spans="1:12" x14ac:dyDescent="0.25">
      <c r="A182" s="10" t="s">
        <v>40</v>
      </c>
      <c r="B182" s="10">
        <v>0.89290609067225213</v>
      </c>
      <c r="C182" s="10">
        <v>0.94480603647150585</v>
      </c>
      <c r="D182" s="10">
        <v>0.47288397125773812</v>
      </c>
      <c r="E182" s="10">
        <v>0</v>
      </c>
      <c r="F182" s="10">
        <v>0.44136745307008601</v>
      </c>
      <c r="G182" s="10">
        <v>0.50586185787219484</v>
      </c>
      <c r="H182" s="6"/>
      <c r="I182" s="8"/>
      <c r="J182" s="8"/>
      <c r="K182" s="6"/>
      <c r="L182" s="6"/>
    </row>
    <row r="183" spans="1:12" x14ac:dyDescent="0.25">
      <c r="A183" s="10" t="s">
        <v>41</v>
      </c>
      <c r="B183" s="10">
        <v>37.87823841500802</v>
      </c>
      <c r="C183" s="10">
        <v>38.86232377524901</v>
      </c>
      <c r="D183" s="10">
        <v>30.40731887819793</v>
      </c>
      <c r="E183" s="10">
        <v>33.931004814141922</v>
      </c>
      <c r="F183" s="10">
        <v>21.573195000457531</v>
      </c>
      <c r="G183" s="10">
        <v>31.923692021720424</v>
      </c>
      <c r="H183" s="6"/>
      <c r="I183" s="8"/>
      <c r="J183" s="8"/>
      <c r="K183" s="6"/>
      <c r="L183" s="6"/>
    </row>
    <row r="184" spans="1:12" x14ac:dyDescent="0.25">
      <c r="A184" s="10" t="s">
        <v>42</v>
      </c>
      <c r="B184" s="10">
        <v>7.0143882787998839</v>
      </c>
      <c r="C184" s="10">
        <v>1.4092182976605796</v>
      </c>
      <c r="D184" s="10">
        <v>8.9684192112855712</v>
      </c>
      <c r="E184" s="10">
        <v>0.50005048592806745</v>
      </c>
      <c r="F184" s="10">
        <v>0.88210007344316499</v>
      </c>
      <c r="G184" s="10">
        <v>2.5108584690344227</v>
      </c>
      <c r="H184" s="6"/>
      <c r="I184" s="8"/>
      <c r="J184" s="8"/>
      <c r="K184" s="6"/>
      <c r="L184" s="6"/>
    </row>
    <row r="185" spans="1:12" x14ac:dyDescent="0.25">
      <c r="A185" s="10" t="s">
        <v>43</v>
      </c>
      <c r="B185" s="10">
        <v>9.2546579471825101</v>
      </c>
      <c r="C185" s="10">
        <v>14.129448676884071</v>
      </c>
      <c r="D185" s="10">
        <v>12.194549422708127</v>
      </c>
      <c r="E185" s="10">
        <v>9.6639913652299434</v>
      </c>
      <c r="F185" s="10">
        <v>5.2458352373621864</v>
      </c>
      <c r="G185" s="10">
        <v>9.613102212581607</v>
      </c>
      <c r="H185" s="6"/>
      <c r="I185" s="8"/>
      <c r="J185" s="8"/>
      <c r="K185" s="6"/>
      <c r="L185" s="6"/>
    </row>
    <row r="186" spans="1:12" x14ac:dyDescent="0.25">
      <c r="A186" s="10" t="s">
        <v>44</v>
      </c>
      <c r="B186" s="10">
        <v>6.7545310964723635</v>
      </c>
      <c r="C186" s="10">
        <v>1.2082216170040609</v>
      </c>
      <c r="D186" s="10">
        <v>7.8198847630179076</v>
      </c>
      <c r="E186" s="10">
        <v>0.62173573576199803</v>
      </c>
      <c r="F186" s="10">
        <v>10.188137518435113</v>
      </c>
      <c r="G186" s="10">
        <v>4.910673710357373</v>
      </c>
      <c r="H186" s="6"/>
      <c r="I186" s="8"/>
      <c r="J186" s="8"/>
      <c r="K186" s="6"/>
      <c r="L186" s="6"/>
    </row>
    <row r="187" spans="1:12" ht="14.4" thickBot="1" x14ac:dyDescent="0.3">
      <c r="A187" s="11" t="s">
        <v>45</v>
      </c>
      <c r="B187" s="11">
        <v>26.8176703148172</v>
      </c>
      <c r="C187" s="11">
        <v>27.180380335459276</v>
      </c>
      <c r="D187" s="11">
        <v>13.143257264594551</v>
      </c>
      <c r="E187" s="11">
        <v>13.253650125361998</v>
      </c>
      <c r="F187" s="11">
        <v>18.051132590980597</v>
      </c>
      <c r="G187" s="11">
        <v>19.683286625941165</v>
      </c>
      <c r="H187" s="6"/>
      <c r="I187" s="8"/>
      <c r="J187" s="8"/>
      <c r="K187" s="6"/>
      <c r="L187" s="6"/>
    </row>
    <row r="188" spans="1:12" ht="14.4" thickBot="1" x14ac:dyDescent="0.3">
      <c r="A188" s="15" t="s">
        <v>46</v>
      </c>
      <c r="B188" s="139">
        <v>89.964410310629475</v>
      </c>
      <c r="C188" s="140">
        <v>97.71392119060225</v>
      </c>
      <c r="D188" s="140">
        <v>90.01983731180745</v>
      </c>
      <c r="E188" s="140">
        <v>59.766526263745533</v>
      </c>
      <c r="F188" s="140">
        <v>92.79453033390071</v>
      </c>
      <c r="G188" s="141">
        <v>84.423666342881404</v>
      </c>
      <c r="H188" s="6"/>
      <c r="I188" s="8"/>
      <c r="J188" s="8"/>
      <c r="K188" s="6"/>
      <c r="L188" s="6"/>
    </row>
    <row r="189" spans="1:12" x14ac:dyDescent="0.25">
      <c r="A189" s="12" t="s">
        <v>47</v>
      </c>
      <c r="B189" s="12">
        <v>1.421944363054197</v>
      </c>
      <c r="C189" s="12">
        <v>0</v>
      </c>
      <c r="D189" s="12">
        <v>0</v>
      </c>
      <c r="E189" s="12">
        <v>30.064919019416784</v>
      </c>
      <c r="F189" s="12">
        <v>1.1716695360630895</v>
      </c>
      <c r="G189" s="12">
        <v>8.552606316237231</v>
      </c>
      <c r="H189" s="6"/>
      <c r="I189" s="8"/>
      <c r="J189" s="8"/>
      <c r="K189" s="6"/>
      <c r="L189" s="6"/>
    </row>
    <row r="190" spans="1:12" x14ac:dyDescent="0.25">
      <c r="A190" s="10" t="s">
        <v>48</v>
      </c>
      <c r="B190" s="10">
        <v>0.13702328797294255</v>
      </c>
      <c r="C190" s="10">
        <v>0.91218639100562082</v>
      </c>
      <c r="D190" s="10">
        <v>2.9118268042778777</v>
      </c>
      <c r="E190" s="10">
        <v>4.8354116162855787</v>
      </c>
      <c r="F190" s="10">
        <v>0.38211891305147955</v>
      </c>
      <c r="G190" s="10">
        <v>1.8734995249953061</v>
      </c>
      <c r="H190" s="6"/>
      <c r="I190" s="8"/>
      <c r="J190" s="8"/>
      <c r="K190" s="6"/>
      <c r="L190" s="6"/>
    </row>
    <row r="191" spans="1:12" x14ac:dyDescent="0.25">
      <c r="A191" s="10" t="s">
        <v>49</v>
      </c>
      <c r="B191" s="10">
        <v>1.1701858727131815</v>
      </c>
      <c r="C191" s="10">
        <v>0</v>
      </c>
      <c r="D191" s="10">
        <v>0</v>
      </c>
      <c r="E191" s="10">
        <v>0</v>
      </c>
      <c r="F191" s="10">
        <v>0</v>
      </c>
      <c r="G191" s="10">
        <v>0.17303847525701677</v>
      </c>
      <c r="H191" s="6"/>
      <c r="I191" s="8"/>
      <c r="J191" s="8"/>
      <c r="K191" s="6"/>
      <c r="L191" s="6"/>
    </row>
    <row r="192" spans="1:12" x14ac:dyDescent="0.25">
      <c r="A192" s="10" t="s">
        <v>50</v>
      </c>
      <c r="B192" s="10">
        <v>4.884450658132427</v>
      </c>
      <c r="C192" s="10">
        <v>0.98969866455350841</v>
      </c>
      <c r="D192" s="10">
        <v>3.7870272593424064</v>
      </c>
      <c r="E192" s="10">
        <v>0</v>
      </c>
      <c r="F192" s="10">
        <v>0.67674324433061495</v>
      </c>
      <c r="G192" s="10">
        <v>1.459970743436201</v>
      </c>
      <c r="H192" s="6"/>
      <c r="I192" s="8"/>
      <c r="J192" s="8"/>
      <c r="K192" s="6"/>
      <c r="L192" s="6"/>
    </row>
    <row r="193" spans="1:12" x14ac:dyDescent="0.25">
      <c r="A193" s="10" t="s">
        <v>51</v>
      </c>
      <c r="B193" s="10">
        <v>0</v>
      </c>
      <c r="C193" s="10">
        <v>3.9201510493077768E-2</v>
      </c>
      <c r="D193" s="10">
        <v>0.5026663350470465</v>
      </c>
      <c r="E193" s="10">
        <v>8.7007816354720158E-2</v>
      </c>
      <c r="F193" s="10">
        <v>0.77590561043404571</v>
      </c>
      <c r="G193" s="10">
        <v>0.28856593807973424</v>
      </c>
      <c r="H193" s="6"/>
      <c r="I193" s="8"/>
      <c r="J193" s="8"/>
      <c r="K193" s="6"/>
      <c r="L193" s="6"/>
    </row>
    <row r="194" spans="1:12" x14ac:dyDescent="0.25">
      <c r="A194" s="10" t="s">
        <v>52</v>
      </c>
      <c r="B194" s="10">
        <v>0</v>
      </c>
      <c r="C194" s="10">
        <v>7.4040629651320536E-2</v>
      </c>
      <c r="D194" s="10">
        <v>0.51432896472131695</v>
      </c>
      <c r="E194" s="10">
        <v>3.0682713803032824</v>
      </c>
      <c r="F194" s="10">
        <v>2.1350682454506741E-2</v>
      </c>
      <c r="G194" s="10">
        <v>0.88592543577457938</v>
      </c>
      <c r="H194" s="6"/>
      <c r="I194" s="8"/>
      <c r="J194" s="8"/>
      <c r="K194" s="6"/>
      <c r="L194" s="6"/>
    </row>
    <row r="195" spans="1:12" x14ac:dyDescent="0.25">
      <c r="A195" s="10" t="s">
        <v>53</v>
      </c>
      <c r="B195" s="10">
        <v>0</v>
      </c>
      <c r="C195" s="10">
        <v>0</v>
      </c>
      <c r="D195" s="10">
        <v>0</v>
      </c>
      <c r="E195" s="10">
        <v>0</v>
      </c>
      <c r="F195" s="10">
        <v>0</v>
      </c>
      <c r="G195" s="10">
        <v>0</v>
      </c>
      <c r="H195" s="6"/>
      <c r="I195" s="8"/>
      <c r="J195" s="8"/>
      <c r="K195" s="6"/>
      <c r="L195" s="6"/>
    </row>
    <row r="196" spans="1:12" x14ac:dyDescent="0.25">
      <c r="A196" s="10" t="s">
        <v>54</v>
      </c>
      <c r="B196" s="10">
        <v>0.93072972055592307</v>
      </c>
      <c r="C196" s="10">
        <v>7.6957129382640641E-2</v>
      </c>
      <c r="D196" s="10">
        <v>1.5691698745939369</v>
      </c>
      <c r="E196" s="10">
        <v>0.39524144006427459</v>
      </c>
      <c r="F196" s="10">
        <v>0</v>
      </c>
      <c r="G196" s="10">
        <v>0.39728333619702894</v>
      </c>
      <c r="H196" s="6"/>
      <c r="I196" s="8"/>
      <c r="J196" s="8"/>
      <c r="K196" s="6"/>
      <c r="L196" s="6"/>
    </row>
    <row r="197" spans="1:12" x14ac:dyDescent="0.25">
      <c r="A197" s="10" t="s">
        <v>55</v>
      </c>
      <c r="B197" s="10">
        <v>0</v>
      </c>
      <c r="C197" s="10">
        <v>0</v>
      </c>
      <c r="D197" s="10">
        <v>0</v>
      </c>
      <c r="E197" s="10">
        <v>0</v>
      </c>
      <c r="F197" s="10">
        <v>0</v>
      </c>
      <c r="G197" s="10">
        <v>0</v>
      </c>
      <c r="H197" s="6"/>
      <c r="I197" s="8"/>
      <c r="J197" s="8"/>
      <c r="K197" s="6"/>
      <c r="L197" s="6"/>
    </row>
    <row r="198" spans="1:12" ht="14.4" thickBot="1" x14ac:dyDescent="0.3">
      <c r="A198" s="11" t="s">
        <v>56</v>
      </c>
      <c r="B198" s="11">
        <v>1.491255786941847</v>
      </c>
      <c r="C198" s="11">
        <v>0.19399448431157701</v>
      </c>
      <c r="D198" s="11">
        <v>0.69514345020995882</v>
      </c>
      <c r="E198" s="11">
        <v>1.7826224638298267</v>
      </c>
      <c r="F198" s="11">
        <v>4.1776816797655467</v>
      </c>
      <c r="G198" s="11">
        <v>1.9454438871414983</v>
      </c>
      <c r="H198" s="6"/>
      <c r="I198" s="8"/>
      <c r="J198" s="8"/>
      <c r="K198" s="6"/>
      <c r="L198" s="6"/>
    </row>
    <row r="199" spans="1:12" ht="14.4" thickBot="1" x14ac:dyDescent="0.3">
      <c r="A199" s="15" t="s">
        <v>22</v>
      </c>
      <c r="B199" s="139">
        <v>100</v>
      </c>
      <c r="C199" s="140">
        <v>100</v>
      </c>
      <c r="D199" s="140">
        <v>100</v>
      </c>
      <c r="E199" s="140">
        <v>100</v>
      </c>
      <c r="F199" s="140">
        <v>100</v>
      </c>
      <c r="G199" s="141">
        <v>100</v>
      </c>
      <c r="H199" s="6"/>
      <c r="I199" s="8"/>
      <c r="J199" s="8"/>
      <c r="K199" s="6"/>
      <c r="L199" s="6"/>
    </row>
    <row r="200" spans="1:12" x14ac:dyDescent="0.25">
      <c r="A200" s="5"/>
      <c r="B200" s="5"/>
      <c r="C200" s="5"/>
      <c r="D200" s="5"/>
      <c r="E200" s="5"/>
      <c r="F200" s="5"/>
      <c r="G200" s="5"/>
      <c r="H200" s="6"/>
      <c r="I200" s="8"/>
      <c r="J200" s="8"/>
      <c r="K200" s="6"/>
      <c r="L200" s="6"/>
    </row>
    <row r="201" spans="1:12" x14ac:dyDescent="0.25">
      <c r="A201" s="5"/>
      <c r="B201" s="5"/>
      <c r="C201" s="5"/>
      <c r="D201" s="5"/>
      <c r="E201" s="5"/>
      <c r="F201" s="5"/>
      <c r="G201" s="5"/>
      <c r="H201" s="6"/>
      <c r="I201" s="8"/>
      <c r="J201" s="8"/>
      <c r="K201" s="6"/>
      <c r="L201" s="6"/>
    </row>
    <row r="202" spans="1:12" x14ac:dyDescent="0.25">
      <c r="A202" s="5"/>
      <c r="B202" s="5"/>
      <c r="C202" s="5"/>
      <c r="D202" s="5"/>
      <c r="E202" s="5"/>
      <c r="F202" s="5"/>
      <c r="G202" s="5"/>
      <c r="H202" s="6"/>
      <c r="I202" s="8"/>
      <c r="J202" s="8"/>
      <c r="K202" s="6"/>
      <c r="L202" s="6"/>
    </row>
    <row r="203" spans="1:12" x14ac:dyDescent="0.25">
      <c r="A203" s="4" t="s">
        <v>125</v>
      </c>
      <c r="B203" s="4"/>
      <c r="C203" s="5"/>
      <c r="D203" s="5"/>
      <c r="E203" s="5"/>
      <c r="F203" s="5"/>
      <c r="G203" s="5"/>
      <c r="H203" s="6"/>
      <c r="I203" s="8"/>
      <c r="J203" s="8"/>
      <c r="K203" s="6"/>
      <c r="L203" s="6"/>
    </row>
    <row r="204" spans="1:12" x14ac:dyDescent="0.25">
      <c r="A204" s="9" t="s">
        <v>37</v>
      </c>
      <c r="B204" s="9" t="s">
        <v>5</v>
      </c>
      <c r="C204" s="9" t="s">
        <v>6</v>
      </c>
      <c r="D204" s="9" t="s">
        <v>7</v>
      </c>
      <c r="E204" s="9" t="s">
        <v>8</v>
      </c>
      <c r="F204" s="9" t="s">
        <v>9</v>
      </c>
      <c r="G204" s="9" t="s">
        <v>22</v>
      </c>
      <c r="H204" s="6"/>
      <c r="I204" s="8"/>
      <c r="J204" s="8"/>
      <c r="K204" s="6"/>
      <c r="L204" s="6"/>
    </row>
    <row r="205" spans="1:12" x14ac:dyDescent="0.25">
      <c r="A205" s="10" t="s">
        <v>38</v>
      </c>
      <c r="B205" s="10">
        <v>0</v>
      </c>
      <c r="C205" s="10">
        <v>11.345874593206526</v>
      </c>
      <c r="D205" s="10">
        <v>0</v>
      </c>
      <c r="E205" s="10">
        <v>0</v>
      </c>
      <c r="F205" s="10">
        <v>38.333180635681039</v>
      </c>
      <c r="G205" s="10">
        <v>12.275738176718114</v>
      </c>
      <c r="H205" s="6"/>
      <c r="I205" s="8"/>
      <c r="J205" s="8"/>
      <c r="K205" s="6"/>
      <c r="L205" s="6"/>
    </row>
    <row r="206" spans="1:12" x14ac:dyDescent="0.25">
      <c r="A206" s="10" t="s">
        <v>39</v>
      </c>
      <c r="B206" s="10">
        <v>7.5364025303946675E-2</v>
      </c>
      <c r="C206" s="10">
        <v>0</v>
      </c>
      <c r="D206" s="10">
        <v>10.756022632010993</v>
      </c>
      <c r="E206" s="10">
        <v>0</v>
      </c>
      <c r="F206" s="10">
        <v>0</v>
      </c>
      <c r="G206" s="10">
        <v>1.2285392480969479</v>
      </c>
      <c r="H206" s="6"/>
      <c r="I206" s="8"/>
      <c r="J206" s="8"/>
      <c r="K206" s="6"/>
      <c r="L206" s="6"/>
    </row>
    <row r="207" spans="1:12" x14ac:dyDescent="0.25">
      <c r="A207" s="10" t="s">
        <v>40</v>
      </c>
      <c r="B207" s="10">
        <v>0</v>
      </c>
      <c r="C207" s="10">
        <v>0</v>
      </c>
      <c r="D207" s="10">
        <v>2.1885203699605511</v>
      </c>
      <c r="E207" s="10">
        <v>0</v>
      </c>
      <c r="F207" s="10">
        <v>3.3939658292923198</v>
      </c>
      <c r="G207" s="10">
        <v>1.0891192695593359</v>
      </c>
      <c r="H207" s="6"/>
      <c r="I207" s="8"/>
      <c r="J207" s="8"/>
      <c r="K207" s="6"/>
      <c r="L207" s="6"/>
    </row>
    <row r="208" spans="1:12" x14ac:dyDescent="0.25">
      <c r="A208" s="10" t="s">
        <v>41</v>
      </c>
      <c r="B208" s="10">
        <v>51.959242985132768</v>
      </c>
      <c r="C208" s="10">
        <v>43.559049700261973</v>
      </c>
      <c r="D208" s="10">
        <v>32.688661905113115</v>
      </c>
      <c r="E208" s="10">
        <v>38.023360733247749</v>
      </c>
      <c r="F208" s="10">
        <v>21.090574296578719</v>
      </c>
      <c r="G208" s="10">
        <v>36.462472248175217</v>
      </c>
      <c r="H208" s="6"/>
      <c r="I208" s="8"/>
      <c r="J208" s="8"/>
      <c r="K208" s="6"/>
      <c r="L208" s="6"/>
    </row>
    <row r="209" spans="1:12" x14ac:dyDescent="0.25">
      <c r="A209" s="10" t="s">
        <v>42</v>
      </c>
      <c r="B209" s="10">
        <v>9.624163251618814</v>
      </c>
      <c r="C209" s="10">
        <v>2.2994776494635794</v>
      </c>
      <c r="D209" s="10">
        <v>3.4569082870038508</v>
      </c>
      <c r="E209" s="10">
        <v>1.1184548511710861</v>
      </c>
      <c r="F209" s="10">
        <v>0</v>
      </c>
      <c r="G209" s="10">
        <v>2.546412955351121</v>
      </c>
      <c r="H209" s="6"/>
      <c r="I209" s="8"/>
      <c r="J209" s="8"/>
      <c r="K209" s="6"/>
      <c r="L209" s="6"/>
    </row>
    <row r="210" spans="1:12" x14ac:dyDescent="0.25">
      <c r="A210" s="10" t="s">
        <v>43</v>
      </c>
      <c r="B210" s="10">
        <v>5.6667200607194728</v>
      </c>
      <c r="C210" s="10">
        <v>15.352721930307082</v>
      </c>
      <c r="D210" s="10">
        <v>5.7859526679927633</v>
      </c>
      <c r="E210" s="10">
        <v>5.9302613380039499</v>
      </c>
      <c r="F210" s="10">
        <v>4.2150699225799073</v>
      </c>
      <c r="G210" s="10">
        <v>7.7572734923723363</v>
      </c>
      <c r="H210" s="6"/>
      <c r="I210" s="8"/>
      <c r="J210" s="8"/>
      <c r="K210" s="6"/>
      <c r="L210" s="6"/>
    </row>
    <row r="211" spans="1:12" x14ac:dyDescent="0.25">
      <c r="A211" s="10" t="s">
        <v>44</v>
      </c>
      <c r="B211" s="10">
        <v>4.1008530923262949</v>
      </c>
      <c r="C211" s="10">
        <v>0.58278875962368448</v>
      </c>
      <c r="D211" s="10">
        <v>8.8469698029521933</v>
      </c>
      <c r="E211" s="10">
        <v>0</v>
      </c>
      <c r="F211" s="10">
        <v>5.6560688442163363</v>
      </c>
      <c r="G211" s="10">
        <v>3.1016896093159487</v>
      </c>
      <c r="H211" s="6"/>
      <c r="I211" s="8"/>
      <c r="J211" s="8"/>
      <c r="K211" s="6"/>
      <c r="L211" s="6"/>
    </row>
    <row r="212" spans="1:12" ht="14.4" thickBot="1" x14ac:dyDescent="0.3">
      <c r="A212" s="11" t="s">
        <v>45</v>
      </c>
      <c r="B212" s="11">
        <v>16.921788835580649</v>
      </c>
      <c r="C212" s="11">
        <v>25.367285186922313</v>
      </c>
      <c r="D212" s="11">
        <v>21.408998315494578</v>
      </c>
      <c r="E212" s="11">
        <v>15.881990462638857</v>
      </c>
      <c r="F212" s="11">
        <v>21.280266191357711</v>
      </c>
      <c r="G212" s="11">
        <v>20.306341072115799</v>
      </c>
      <c r="H212" s="6"/>
      <c r="I212" s="8"/>
      <c r="J212" s="8"/>
      <c r="K212" s="6"/>
      <c r="L212" s="6"/>
    </row>
    <row r="213" spans="1:12" ht="14.4" thickBot="1" x14ac:dyDescent="0.3">
      <c r="A213" s="15" t="s">
        <v>46</v>
      </c>
      <c r="B213" s="139">
        <v>88.348132250681942</v>
      </c>
      <c r="C213" s="140">
        <v>98.507197819785162</v>
      </c>
      <c r="D213" s="140">
        <v>85.13203398052805</v>
      </c>
      <c r="E213" s="140">
        <v>60.954067385061649</v>
      </c>
      <c r="F213" s="140">
        <v>93.969125719706042</v>
      </c>
      <c r="G213" s="141">
        <v>84.767586071704827</v>
      </c>
      <c r="H213" s="6"/>
      <c r="I213" s="8"/>
      <c r="J213" s="8"/>
      <c r="K213" s="6"/>
      <c r="L213" s="6"/>
    </row>
    <row r="214" spans="1:12" x14ac:dyDescent="0.25">
      <c r="A214" s="12" t="s">
        <v>47</v>
      </c>
      <c r="B214" s="12">
        <v>3.6875583622839341</v>
      </c>
      <c r="C214" s="12">
        <v>0</v>
      </c>
      <c r="D214" s="12">
        <v>0</v>
      </c>
      <c r="E214" s="12">
        <v>30.073177577789927</v>
      </c>
      <c r="F214" s="12">
        <v>0.84183355631312318</v>
      </c>
      <c r="G214" s="12">
        <v>8.4953997684403628</v>
      </c>
      <c r="H214" s="6"/>
      <c r="I214" s="8"/>
      <c r="J214" s="8"/>
      <c r="K214" s="6"/>
      <c r="L214" s="6"/>
    </row>
    <row r="215" spans="1:12" x14ac:dyDescent="0.25">
      <c r="A215" s="10" t="s">
        <v>48</v>
      </c>
      <c r="B215" s="10">
        <v>0</v>
      </c>
      <c r="C215" s="10">
        <v>0.71579619427973507</v>
      </c>
      <c r="D215" s="10">
        <v>4.221325648544946</v>
      </c>
      <c r="E215" s="10">
        <v>3.4727545393792969</v>
      </c>
      <c r="F215" s="10">
        <v>0</v>
      </c>
      <c r="G215" s="10">
        <v>1.552469206136764</v>
      </c>
      <c r="H215" s="6"/>
      <c r="I215" s="8"/>
      <c r="J215" s="8"/>
      <c r="K215" s="6"/>
      <c r="L215" s="6"/>
    </row>
    <row r="216" spans="1:12" x14ac:dyDescent="0.25">
      <c r="A216" s="10" t="s">
        <v>49</v>
      </c>
      <c r="B216" s="10">
        <v>0</v>
      </c>
      <c r="C216" s="10">
        <v>0</v>
      </c>
      <c r="D216" s="10">
        <v>0</v>
      </c>
      <c r="E216" s="10">
        <v>0</v>
      </c>
      <c r="F216" s="10">
        <v>0</v>
      </c>
      <c r="G216" s="10">
        <v>0</v>
      </c>
      <c r="H216" s="6"/>
      <c r="I216" s="8"/>
      <c r="J216" s="8"/>
      <c r="K216" s="6"/>
      <c r="L216" s="6"/>
    </row>
    <row r="217" spans="1:12" x14ac:dyDescent="0.25">
      <c r="A217" s="10" t="s">
        <v>50</v>
      </c>
      <c r="B217" s="10">
        <v>6.5498903161955706</v>
      </c>
      <c r="C217" s="10">
        <v>0</v>
      </c>
      <c r="D217" s="10">
        <v>4.3874903768039717</v>
      </c>
      <c r="E217" s="10">
        <v>0</v>
      </c>
      <c r="F217" s="10">
        <v>0</v>
      </c>
      <c r="G217" s="10">
        <v>1.3836890039220096</v>
      </c>
      <c r="H217" s="6"/>
      <c r="I217" s="8"/>
      <c r="J217" s="8"/>
      <c r="K217" s="6"/>
      <c r="L217" s="6"/>
    </row>
    <row r="218" spans="1:12" x14ac:dyDescent="0.25">
      <c r="A218" s="10" t="s">
        <v>51</v>
      </c>
      <c r="B218" s="10">
        <v>0</v>
      </c>
      <c r="C218" s="10">
        <v>0</v>
      </c>
      <c r="D218" s="10">
        <v>1.7279788717502396</v>
      </c>
      <c r="E218" s="10">
        <v>0</v>
      </c>
      <c r="F218" s="10">
        <v>0</v>
      </c>
      <c r="G218" s="10">
        <v>0.1957284660496651</v>
      </c>
      <c r="H218" s="6"/>
      <c r="I218" s="8"/>
      <c r="J218" s="8"/>
      <c r="K218" s="6"/>
      <c r="L218" s="6"/>
    </row>
    <row r="219" spans="1:12" x14ac:dyDescent="0.25">
      <c r="A219" s="10" t="s">
        <v>52</v>
      </c>
      <c r="B219" s="10">
        <v>0</v>
      </c>
      <c r="C219" s="10">
        <v>0.48201062696503533</v>
      </c>
      <c r="D219" s="10">
        <v>1.2146254865290687</v>
      </c>
      <c r="E219" s="10">
        <v>2.9190346286018376</v>
      </c>
      <c r="F219" s="10">
        <v>0</v>
      </c>
      <c r="G219" s="10">
        <v>1.0113428229975145</v>
      </c>
      <c r="H219" s="6"/>
      <c r="I219" s="8"/>
      <c r="J219" s="8"/>
      <c r="K219" s="6"/>
      <c r="L219" s="6"/>
    </row>
    <row r="220" spans="1:12" x14ac:dyDescent="0.25">
      <c r="A220" s="10" t="s">
        <v>53</v>
      </c>
      <c r="B220" s="10">
        <v>0</v>
      </c>
      <c r="C220" s="10">
        <v>0</v>
      </c>
      <c r="D220" s="10">
        <v>0</v>
      </c>
      <c r="E220" s="10">
        <v>0</v>
      </c>
      <c r="F220" s="10">
        <v>0</v>
      </c>
      <c r="G220" s="10">
        <v>0</v>
      </c>
      <c r="H220" s="6"/>
      <c r="I220" s="8"/>
      <c r="J220" s="8"/>
      <c r="K220" s="6"/>
      <c r="L220" s="6"/>
    </row>
    <row r="221" spans="1:12" x14ac:dyDescent="0.25">
      <c r="A221" s="10" t="s">
        <v>54</v>
      </c>
      <c r="B221" s="10">
        <v>0</v>
      </c>
      <c r="C221" s="10">
        <v>0</v>
      </c>
      <c r="D221" s="10">
        <v>3.31654563584374</v>
      </c>
      <c r="E221" s="10">
        <v>1.0987903510719992</v>
      </c>
      <c r="F221" s="10">
        <v>0</v>
      </c>
      <c r="G221" s="10">
        <v>0.66020025926317571</v>
      </c>
      <c r="H221" s="6"/>
      <c r="I221" s="8"/>
      <c r="J221" s="8"/>
      <c r="K221" s="6"/>
      <c r="L221" s="6"/>
    </row>
    <row r="222" spans="1:12" x14ac:dyDescent="0.25">
      <c r="A222" s="10" t="s">
        <v>55</v>
      </c>
      <c r="B222" s="10">
        <v>0</v>
      </c>
      <c r="C222" s="10">
        <v>0</v>
      </c>
      <c r="D222" s="10">
        <v>0</v>
      </c>
      <c r="E222" s="10">
        <v>0</v>
      </c>
      <c r="F222" s="10">
        <v>0</v>
      </c>
      <c r="G222" s="10">
        <v>0</v>
      </c>
      <c r="H222" s="6"/>
      <c r="I222" s="6"/>
      <c r="J222" s="6"/>
      <c r="K222" s="6"/>
      <c r="L222" s="6"/>
    </row>
    <row r="223" spans="1:12" ht="14.4" thickBot="1" x14ac:dyDescent="0.3">
      <c r="A223" s="11" t="s">
        <v>56</v>
      </c>
      <c r="B223" s="11">
        <v>1.4144190708385402</v>
      </c>
      <c r="C223" s="11">
        <v>0.29499535897006812</v>
      </c>
      <c r="D223" s="11">
        <v>0</v>
      </c>
      <c r="E223" s="11">
        <v>1.4821755180952836</v>
      </c>
      <c r="F223" s="11">
        <v>5.1890407239808516</v>
      </c>
      <c r="G223" s="11">
        <v>1.9335844014856858</v>
      </c>
      <c r="H223" s="6"/>
      <c r="I223" s="6"/>
      <c r="J223" s="6"/>
      <c r="K223" s="6"/>
      <c r="L223" s="6"/>
    </row>
    <row r="224" spans="1:12" ht="14.4" thickBot="1" x14ac:dyDescent="0.3">
      <c r="A224" s="15" t="s">
        <v>22</v>
      </c>
      <c r="B224" s="139">
        <v>100</v>
      </c>
      <c r="C224" s="140">
        <v>100</v>
      </c>
      <c r="D224" s="140">
        <v>100</v>
      </c>
      <c r="E224" s="140">
        <v>100</v>
      </c>
      <c r="F224" s="140">
        <v>100</v>
      </c>
      <c r="G224" s="141">
        <v>100</v>
      </c>
      <c r="H224" s="6"/>
      <c r="I224" s="6"/>
      <c r="J224" s="6"/>
      <c r="K224" s="6"/>
      <c r="L224" s="6"/>
    </row>
    <row r="225" spans="1:12" x14ac:dyDescent="0.25">
      <c r="A225" s="5"/>
      <c r="B225" s="5"/>
      <c r="C225" s="5"/>
      <c r="D225" s="5"/>
      <c r="E225" s="5"/>
      <c r="F225" s="5"/>
      <c r="G225" s="5"/>
      <c r="H225" s="6"/>
      <c r="I225" s="6"/>
      <c r="J225" s="6"/>
      <c r="K225" s="6"/>
      <c r="L225" s="6"/>
    </row>
    <row r="226" spans="1:12" x14ac:dyDescent="0.25">
      <c r="H226" s="6"/>
      <c r="I226" s="6"/>
      <c r="J226" s="6"/>
      <c r="K226" s="6"/>
      <c r="L226" s="6"/>
    </row>
    <row r="227" spans="1:12" x14ac:dyDescent="0.25">
      <c r="H227" s="6"/>
      <c r="I227" s="6"/>
      <c r="J227" s="6"/>
      <c r="K227" s="6"/>
      <c r="L227" s="6"/>
    </row>
    <row r="228" spans="1:12" x14ac:dyDescent="0.25">
      <c r="H228" s="6"/>
      <c r="I228" s="6"/>
      <c r="J228" s="6"/>
      <c r="K228" s="6"/>
      <c r="L228" s="6"/>
    </row>
    <row r="229" spans="1:12" x14ac:dyDescent="0.25">
      <c r="H229" s="6"/>
      <c r="I229" s="6"/>
      <c r="J229" s="6"/>
      <c r="K229" s="6"/>
      <c r="L229" s="6"/>
    </row>
    <row r="230" spans="1:12" x14ac:dyDescent="0.25">
      <c r="H230" s="6"/>
      <c r="I230" s="6"/>
      <c r="J230" s="6"/>
      <c r="K230" s="6"/>
      <c r="L230" s="6"/>
    </row>
    <row r="231" spans="1:12" x14ac:dyDescent="0.25">
      <c r="H231" s="6"/>
      <c r="I231" s="6"/>
      <c r="J231" s="6"/>
      <c r="K231" s="6"/>
      <c r="L231" s="6"/>
    </row>
    <row r="232" spans="1:12" x14ac:dyDescent="0.25">
      <c r="H232" s="6"/>
      <c r="I232" s="6"/>
      <c r="J232" s="6"/>
      <c r="K232" s="6"/>
      <c r="L232" s="6"/>
    </row>
    <row r="233" spans="1:12" x14ac:dyDescent="0.25">
      <c r="H233" s="6"/>
      <c r="I233" s="6"/>
      <c r="J233" s="6"/>
      <c r="K233" s="6"/>
      <c r="L233" s="6"/>
    </row>
    <row r="234" spans="1:12" x14ac:dyDescent="0.25">
      <c r="H234" s="6"/>
      <c r="I234" s="6"/>
      <c r="J234" s="6"/>
      <c r="K234" s="6"/>
      <c r="L234" s="6"/>
    </row>
    <row r="235" spans="1:12" x14ac:dyDescent="0.25">
      <c r="H235" s="6"/>
      <c r="I235" s="6"/>
      <c r="J235" s="6"/>
      <c r="K235" s="6"/>
      <c r="L235" s="6"/>
    </row>
    <row r="236" spans="1:12" x14ac:dyDescent="0.25">
      <c r="H236" s="6"/>
      <c r="I236" s="6"/>
      <c r="J236" s="6"/>
      <c r="K236" s="6"/>
      <c r="L236" s="6"/>
    </row>
    <row r="237" spans="1:12" x14ac:dyDescent="0.25">
      <c r="H237" s="6"/>
      <c r="I237" s="6"/>
      <c r="J237" s="6"/>
      <c r="K237" s="6"/>
      <c r="L237" s="6"/>
    </row>
    <row r="238" spans="1:12" x14ac:dyDescent="0.25">
      <c r="H238" s="6"/>
      <c r="I238" s="6"/>
      <c r="J238" s="6"/>
      <c r="K238" s="6"/>
      <c r="L238" s="6"/>
    </row>
    <row r="239" spans="1:12" x14ac:dyDescent="0.25">
      <c r="H239" s="6"/>
      <c r="I239" s="6"/>
      <c r="J239" s="6"/>
      <c r="K239" s="6"/>
      <c r="L239" s="6"/>
    </row>
    <row r="240" spans="1:12" x14ac:dyDescent="0.25">
      <c r="H240" s="6"/>
      <c r="I240" s="6"/>
      <c r="J240" s="6"/>
      <c r="K240" s="6"/>
      <c r="L240" s="6"/>
    </row>
    <row r="241" spans="8:12" x14ac:dyDescent="0.25">
      <c r="H241" s="6"/>
      <c r="I241" s="6"/>
      <c r="J241" s="6"/>
      <c r="K241" s="6"/>
      <c r="L241" s="6"/>
    </row>
    <row r="242" spans="8:12" x14ac:dyDescent="0.25">
      <c r="H242" s="6"/>
      <c r="I242" s="6"/>
      <c r="J242" s="6"/>
      <c r="K242" s="6"/>
      <c r="L242" s="6"/>
    </row>
    <row r="243" spans="8:12" x14ac:dyDescent="0.25">
      <c r="H243" s="6"/>
      <c r="I243" s="6"/>
      <c r="J243" s="6"/>
      <c r="K243" s="6"/>
      <c r="L243" s="6"/>
    </row>
    <row r="244" spans="8:12" x14ac:dyDescent="0.25">
      <c r="H244" s="6"/>
      <c r="I244" s="6"/>
      <c r="J244" s="6"/>
      <c r="K244" s="6"/>
      <c r="L244" s="6"/>
    </row>
    <row r="245" spans="8:12" x14ac:dyDescent="0.25">
      <c r="H245" s="6"/>
      <c r="I245" s="6"/>
      <c r="J245" s="6"/>
      <c r="K245" s="6"/>
      <c r="L245"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75" zoomScaleNormal="75" workbookViewId="0">
      <selection activeCell="D59" sqref="D59"/>
    </sheetView>
  </sheetViews>
  <sheetFormatPr defaultColWidth="30.5546875" defaultRowHeight="13.8" x14ac:dyDescent="0.25"/>
  <cols>
    <col min="1" max="1" width="35.6640625" style="143" customWidth="1"/>
    <col min="2" max="2" width="27.109375" style="143" bestFit="1" customWidth="1"/>
    <col min="3" max="3" width="27.88671875" style="143" customWidth="1"/>
    <col min="4" max="256" width="30.5546875" style="143"/>
    <col min="257" max="257" width="31.5546875" style="143" customWidth="1"/>
    <col min="258" max="258" width="27.109375" style="143" bestFit="1" customWidth="1"/>
    <col min="259" max="259" width="26.88671875" style="143" bestFit="1" customWidth="1"/>
    <col min="260" max="512" width="30.5546875" style="143"/>
    <col min="513" max="513" width="31.5546875" style="143" customWidth="1"/>
    <col min="514" max="514" width="27.109375" style="143" bestFit="1" customWidth="1"/>
    <col min="515" max="515" width="26.88671875" style="143" bestFit="1" customWidth="1"/>
    <col min="516" max="768" width="30.5546875" style="143"/>
    <col min="769" max="769" width="31.5546875" style="143" customWidth="1"/>
    <col min="770" max="770" width="27.109375" style="143" bestFit="1" customWidth="1"/>
    <col min="771" max="771" width="26.88671875" style="143" bestFit="1" customWidth="1"/>
    <col min="772" max="1024" width="30.5546875" style="143"/>
    <col min="1025" max="1025" width="31.5546875" style="143" customWidth="1"/>
    <col min="1026" max="1026" width="27.109375" style="143" bestFit="1" customWidth="1"/>
    <col min="1027" max="1027" width="26.88671875" style="143" bestFit="1" customWidth="1"/>
    <col min="1028" max="1280" width="30.5546875" style="143"/>
    <col min="1281" max="1281" width="31.5546875" style="143" customWidth="1"/>
    <col min="1282" max="1282" width="27.109375" style="143" bestFit="1" customWidth="1"/>
    <col min="1283" max="1283" width="26.88671875" style="143" bestFit="1" customWidth="1"/>
    <col min="1284" max="1536" width="30.5546875" style="143"/>
    <col min="1537" max="1537" width="31.5546875" style="143" customWidth="1"/>
    <col min="1538" max="1538" width="27.109375" style="143" bestFit="1" customWidth="1"/>
    <col min="1539" max="1539" width="26.88671875" style="143" bestFit="1" customWidth="1"/>
    <col min="1540" max="1792" width="30.5546875" style="143"/>
    <col min="1793" max="1793" width="31.5546875" style="143" customWidth="1"/>
    <col min="1794" max="1794" width="27.109375" style="143" bestFit="1" customWidth="1"/>
    <col min="1795" max="1795" width="26.88671875" style="143" bestFit="1" customWidth="1"/>
    <col min="1796" max="2048" width="30.5546875" style="143"/>
    <col min="2049" max="2049" width="31.5546875" style="143" customWidth="1"/>
    <col min="2050" max="2050" width="27.109375" style="143" bestFit="1" customWidth="1"/>
    <col min="2051" max="2051" width="26.88671875" style="143" bestFit="1" customWidth="1"/>
    <col min="2052" max="2304" width="30.5546875" style="143"/>
    <col min="2305" max="2305" width="31.5546875" style="143" customWidth="1"/>
    <col min="2306" max="2306" width="27.109375" style="143" bestFit="1" customWidth="1"/>
    <col min="2307" max="2307" width="26.88671875" style="143" bestFit="1" customWidth="1"/>
    <col min="2308" max="2560" width="30.5546875" style="143"/>
    <col min="2561" max="2561" width="31.5546875" style="143" customWidth="1"/>
    <col min="2562" max="2562" width="27.109375" style="143" bestFit="1" customWidth="1"/>
    <col min="2563" max="2563" width="26.88671875" style="143" bestFit="1" customWidth="1"/>
    <col min="2564" max="2816" width="30.5546875" style="143"/>
    <col min="2817" max="2817" width="31.5546875" style="143" customWidth="1"/>
    <col min="2818" max="2818" width="27.109375" style="143" bestFit="1" customWidth="1"/>
    <col min="2819" max="2819" width="26.88671875" style="143" bestFit="1" customWidth="1"/>
    <col min="2820" max="3072" width="30.5546875" style="143"/>
    <col min="3073" max="3073" width="31.5546875" style="143" customWidth="1"/>
    <col min="3074" max="3074" width="27.109375" style="143" bestFit="1" customWidth="1"/>
    <col min="3075" max="3075" width="26.88671875" style="143" bestFit="1" customWidth="1"/>
    <col min="3076" max="3328" width="30.5546875" style="143"/>
    <col min="3329" max="3329" width="31.5546875" style="143" customWidth="1"/>
    <col min="3330" max="3330" width="27.109375" style="143" bestFit="1" customWidth="1"/>
    <col min="3331" max="3331" width="26.88671875" style="143" bestFit="1" customWidth="1"/>
    <col min="3332" max="3584" width="30.5546875" style="143"/>
    <col min="3585" max="3585" width="31.5546875" style="143" customWidth="1"/>
    <col min="3586" max="3586" width="27.109375" style="143" bestFit="1" customWidth="1"/>
    <col min="3587" max="3587" width="26.88671875" style="143" bestFit="1" customWidth="1"/>
    <col min="3588" max="3840" width="30.5546875" style="143"/>
    <col min="3841" max="3841" width="31.5546875" style="143" customWidth="1"/>
    <col min="3842" max="3842" width="27.109375" style="143" bestFit="1" customWidth="1"/>
    <col min="3843" max="3843" width="26.88671875" style="143" bestFit="1" customWidth="1"/>
    <col min="3844" max="4096" width="30.5546875" style="143"/>
    <col min="4097" max="4097" width="31.5546875" style="143" customWidth="1"/>
    <col min="4098" max="4098" width="27.109375" style="143" bestFit="1" customWidth="1"/>
    <col min="4099" max="4099" width="26.88671875" style="143" bestFit="1" customWidth="1"/>
    <col min="4100" max="4352" width="30.5546875" style="143"/>
    <col min="4353" max="4353" width="31.5546875" style="143" customWidth="1"/>
    <col min="4354" max="4354" width="27.109375" style="143" bestFit="1" customWidth="1"/>
    <col min="4355" max="4355" width="26.88671875" style="143" bestFit="1" customWidth="1"/>
    <col min="4356" max="4608" width="30.5546875" style="143"/>
    <col min="4609" max="4609" width="31.5546875" style="143" customWidth="1"/>
    <col min="4610" max="4610" width="27.109375" style="143" bestFit="1" customWidth="1"/>
    <col min="4611" max="4611" width="26.88671875" style="143" bestFit="1" customWidth="1"/>
    <col min="4612" max="4864" width="30.5546875" style="143"/>
    <col min="4865" max="4865" width="31.5546875" style="143" customWidth="1"/>
    <col min="4866" max="4866" width="27.109375" style="143" bestFit="1" customWidth="1"/>
    <col min="4867" max="4867" width="26.88671875" style="143" bestFit="1" customWidth="1"/>
    <col min="4868" max="5120" width="30.5546875" style="143"/>
    <col min="5121" max="5121" width="31.5546875" style="143" customWidth="1"/>
    <col min="5122" max="5122" width="27.109375" style="143" bestFit="1" customWidth="1"/>
    <col min="5123" max="5123" width="26.88671875" style="143" bestFit="1" customWidth="1"/>
    <col min="5124" max="5376" width="30.5546875" style="143"/>
    <col min="5377" max="5377" width="31.5546875" style="143" customWidth="1"/>
    <col min="5378" max="5378" width="27.109375" style="143" bestFit="1" customWidth="1"/>
    <col min="5379" max="5379" width="26.88671875" style="143" bestFit="1" customWidth="1"/>
    <col min="5380" max="5632" width="30.5546875" style="143"/>
    <col min="5633" max="5633" width="31.5546875" style="143" customWidth="1"/>
    <col min="5634" max="5634" width="27.109375" style="143" bestFit="1" customWidth="1"/>
    <col min="5635" max="5635" width="26.88671875" style="143" bestFit="1" customWidth="1"/>
    <col min="5636" max="5888" width="30.5546875" style="143"/>
    <col min="5889" max="5889" width="31.5546875" style="143" customWidth="1"/>
    <col min="5890" max="5890" width="27.109375" style="143" bestFit="1" customWidth="1"/>
    <col min="5891" max="5891" width="26.88671875" style="143" bestFit="1" customWidth="1"/>
    <col min="5892" max="6144" width="30.5546875" style="143"/>
    <col min="6145" max="6145" width="31.5546875" style="143" customWidth="1"/>
    <col min="6146" max="6146" width="27.109375" style="143" bestFit="1" customWidth="1"/>
    <col min="6147" max="6147" width="26.88671875" style="143" bestFit="1" customWidth="1"/>
    <col min="6148" max="6400" width="30.5546875" style="143"/>
    <col min="6401" max="6401" width="31.5546875" style="143" customWidth="1"/>
    <col min="6402" max="6402" width="27.109375" style="143" bestFit="1" customWidth="1"/>
    <col min="6403" max="6403" width="26.88671875" style="143" bestFit="1" customWidth="1"/>
    <col min="6404" max="6656" width="30.5546875" style="143"/>
    <col min="6657" max="6657" width="31.5546875" style="143" customWidth="1"/>
    <col min="6658" max="6658" width="27.109375" style="143" bestFit="1" customWidth="1"/>
    <col min="6659" max="6659" width="26.88671875" style="143" bestFit="1" customWidth="1"/>
    <col min="6660" max="6912" width="30.5546875" style="143"/>
    <col min="6913" max="6913" width="31.5546875" style="143" customWidth="1"/>
    <col min="6914" max="6914" width="27.109375" style="143" bestFit="1" customWidth="1"/>
    <col min="6915" max="6915" width="26.88671875" style="143" bestFit="1" customWidth="1"/>
    <col min="6916" max="7168" width="30.5546875" style="143"/>
    <col min="7169" max="7169" width="31.5546875" style="143" customWidth="1"/>
    <col min="7170" max="7170" width="27.109375" style="143" bestFit="1" customWidth="1"/>
    <col min="7171" max="7171" width="26.88671875" style="143" bestFit="1" customWidth="1"/>
    <col min="7172" max="7424" width="30.5546875" style="143"/>
    <col min="7425" max="7425" width="31.5546875" style="143" customWidth="1"/>
    <col min="7426" max="7426" width="27.109375" style="143" bestFit="1" customWidth="1"/>
    <col min="7427" max="7427" width="26.88671875" style="143" bestFit="1" customWidth="1"/>
    <col min="7428" max="7680" width="30.5546875" style="143"/>
    <col min="7681" max="7681" width="31.5546875" style="143" customWidth="1"/>
    <col min="7682" max="7682" width="27.109375" style="143" bestFit="1" customWidth="1"/>
    <col min="7683" max="7683" width="26.88671875" style="143" bestFit="1" customWidth="1"/>
    <col min="7684" max="7936" width="30.5546875" style="143"/>
    <col min="7937" max="7937" width="31.5546875" style="143" customWidth="1"/>
    <col min="7938" max="7938" width="27.109375" style="143" bestFit="1" customWidth="1"/>
    <col min="7939" max="7939" width="26.88671875" style="143" bestFit="1" customWidth="1"/>
    <col min="7940" max="8192" width="30.5546875" style="143"/>
    <col min="8193" max="8193" width="31.5546875" style="143" customWidth="1"/>
    <col min="8194" max="8194" width="27.109375" style="143" bestFit="1" customWidth="1"/>
    <col min="8195" max="8195" width="26.88671875" style="143" bestFit="1" customWidth="1"/>
    <col min="8196" max="8448" width="30.5546875" style="143"/>
    <col min="8449" max="8449" width="31.5546875" style="143" customWidth="1"/>
    <col min="8450" max="8450" width="27.109375" style="143" bestFit="1" customWidth="1"/>
    <col min="8451" max="8451" width="26.88671875" style="143" bestFit="1" customWidth="1"/>
    <col min="8452" max="8704" width="30.5546875" style="143"/>
    <col min="8705" max="8705" width="31.5546875" style="143" customWidth="1"/>
    <col min="8706" max="8706" width="27.109375" style="143" bestFit="1" customWidth="1"/>
    <col min="8707" max="8707" width="26.88671875" style="143" bestFit="1" customWidth="1"/>
    <col min="8708" max="8960" width="30.5546875" style="143"/>
    <col min="8961" max="8961" width="31.5546875" style="143" customWidth="1"/>
    <col min="8962" max="8962" width="27.109375" style="143" bestFit="1" customWidth="1"/>
    <col min="8963" max="8963" width="26.88671875" style="143" bestFit="1" customWidth="1"/>
    <col min="8964" max="9216" width="30.5546875" style="143"/>
    <col min="9217" max="9217" width="31.5546875" style="143" customWidth="1"/>
    <col min="9218" max="9218" width="27.109375" style="143" bestFit="1" customWidth="1"/>
    <col min="9219" max="9219" width="26.88671875" style="143" bestFit="1" customWidth="1"/>
    <col min="9220" max="9472" width="30.5546875" style="143"/>
    <col min="9473" max="9473" width="31.5546875" style="143" customWidth="1"/>
    <col min="9474" max="9474" width="27.109375" style="143" bestFit="1" customWidth="1"/>
    <col min="9475" max="9475" width="26.88671875" style="143" bestFit="1" customWidth="1"/>
    <col min="9476" max="9728" width="30.5546875" style="143"/>
    <col min="9729" max="9729" width="31.5546875" style="143" customWidth="1"/>
    <col min="9730" max="9730" width="27.109375" style="143" bestFit="1" customWidth="1"/>
    <col min="9731" max="9731" width="26.88671875" style="143" bestFit="1" customWidth="1"/>
    <col min="9732" max="9984" width="30.5546875" style="143"/>
    <col min="9985" max="9985" width="31.5546875" style="143" customWidth="1"/>
    <col min="9986" max="9986" width="27.109375" style="143" bestFit="1" customWidth="1"/>
    <col min="9987" max="9987" width="26.88671875" style="143" bestFit="1" customWidth="1"/>
    <col min="9988" max="10240" width="30.5546875" style="143"/>
    <col min="10241" max="10241" width="31.5546875" style="143" customWidth="1"/>
    <col min="10242" max="10242" width="27.109375" style="143" bestFit="1" customWidth="1"/>
    <col min="10243" max="10243" width="26.88671875" style="143" bestFit="1" customWidth="1"/>
    <col min="10244" max="10496" width="30.5546875" style="143"/>
    <col min="10497" max="10497" width="31.5546875" style="143" customWidth="1"/>
    <col min="10498" max="10498" width="27.109375" style="143" bestFit="1" customWidth="1"/>
    <col min="10499" max="10499" width="26.88671875" style="143" bestFit="1" customWidth="1"/>
    <col min="10500" max="10752" width="30.5546875" style="143"/>
    <col min="10753" max="10753" width="31.5546875" style="143" customWidth="1"/>
    <col min="10754" max="10754" width="27.109375" style="143" bestFit="1" customWidth="1"/>
    <col min="10755" max="10755" width="26.88671875" style="143" bestFit="1" customWidth="1"/>
    <col min="10756" max="11008" width="30.5546875" style="143"/>
    <col min="11009" max="11009" width="31.5546875" style="143" customWidth="1"/>
    <col min="11010" max="11010" width="27.109375" style="143" bestFit="1" customWidth="1"/>
    <col min="11011" max="11011" width="26.88671875" style="143" bestFit="1" customWidth="1"/>
    <col min="11012" max="11264" width="30.5546875" style="143"/>
    <col min="11265" max="11265" width="31.5546875" style="143" customWidth="1"/>
    <col min="11266" max="11266" width="27.109375" style="143" bestFit="1" customWidth="1"/>
    <col min="11267" max="11267" width="26.88671875" style="143" bestFit="1" customWidth="1"/>
    <col min="11268" max="11520" width="30.5546875" style="143"/>
    <col min="11521" max="11521" width="31.5546875" style="143" customWidth="1"/>
    <col min="11522" max="11522" width="27.109375" style="143" bestFit="1" customWidth="1"/>
    <col min="11523" max="11523" width="26.88671875" style="143" bestFit="1" customWidth="1"/>
    <col min="11524" max="11776" width="30.5546875" style="143"/>
    <col min="11777" max="11777" width="31.5546875" style="143" customWidth="1"/>
    <col min="11778" max="11778" width="27.109375" style="143" bestFit="1" customWidth="1"/>
    <col min="11779" max="11779" width="26.88671875" style="143" bestFit="1" customWidth="1"/>
    <col min="11780" max="12032" width="30.5546875" style="143"/>
    <col min="12033" max="12033" width="31.5546875" style="143" customWidth="1"/>
    <col min="12034" max="12034" width="27.109375" style="143" bestFit="1" customWidth="1"/>
    <col min="12035" max="12035" width="26.88671875" style="143" bestFit="1" customWidth="1"/>
    <col min="12036" max="12288" width="30.5546875" style="143"/>
    <col min="12289" max="12289" width="31.5546875" style="143" customWidth="1"/>
    <col min="12290" max="12290" width="27.109375" style="143" bestFit="1" customWidth="1"/>
    <col min="12291" max="12291" width="26.88671875" style="143" bestFit="1" customWidth="1"/>
    <col min="12292" max="12544" width="30.5546875" style="143"/>
    <col min="12545" max="12545" width="31.5546875" style="143" customWidth="1"/>
    <col min="12546" max="12546" width="27.109375" style="143" bestFit="1" customWidth="1"/>
    <col min="12547" max="12547" width="26.88671875" style="143" bestFit="1" customWidth="1"/>
    <col min="12548" max="12800" width="30.5546875" style="143"/>
    <col min="12801" max="12801" width="31.5546875" style="143" customWidth="1"/>
    <col min="12802" max="12802" width="27.109375" style="143" bestFit="1" customWidth="1"/>
    <col min="12803" max="12803" width="26.88671875" style="143" bestFit="1" customWidth="1"/>
    <col min="12804" max="13056" width="30.5546875" style="143"/>
    <col min="13057" max="13057" width="31.5546875" style="143" customWidth="1"/>
    <col min="13058" max="13058" width="27.109375" style="143" bestFit="1" customWidth="1"/>
    <col min="13059" max="13059" width="26.88671875" style="143" bestFit="1" customWidth="1"/>
    <col min="13060" max="13312" width="30.5546875" style="143"/>
    <col min="13313" max="13313" width="31.5546875" style="143" customWidth="1"/>
    <col min="13314" max="13314" width="27.109375" style="143" bestFit="1" customWidth="1"/>
    <col min="13315" max="13315" width="26.88671875" style="143" bestFit="1" customWidth="1"/>
    <col min="13316" max="13568" width="30.5546875" style="143"/>
    <col min="13569" max="13569" width="31.5546875" style="143" customWidth="1"/>
    <col min="13570" max="13570" width="27.109375" style="143" bestFit="1" customWidth="1"/>
    <col min="13571" max="13571" width="26.88671875" style="143" bestFit="1" customWidth="1"/>
    <col min="13572" max="13824" width="30.5546875" style="143"/>
    <col min="13825" max="13825" width="31.5546875" style="143" customWidth="1"/>
    <col min="13826" max="13826" width="27.109375" style="143" bestFit="1" customWidth="1"/>
    <col min="13827" max="13827" width="26.88671875" style="143" bestFit="1" customWidth="1"/>
    <col min="13828" max="14080" width="30.5546875" style="143"/>
    <col min="14081" max="14081" width="31.5546875" style="143" customWidth="1"/>
    <col min="14082" max="14082" width="27.109375" style="143" bestFit="1" customWidth="1"/>
    <col min="14083" max="14083" width="26.88671875" style="143" bestFit="1" customWidth="1"/>
    <col min="14084" max="14336" width="30.5546875" style="143"/>
    <col min="14337" max="14337" width="31.5546875" style="143" customWidth="1"/>
    <col min="14338" max="14338" width="27.109375" style="143" bestFit="1" customWidth="1"/>
    <col min="14339" max="14339" width="26.88671875" style="143" bestFit="1" customWidth="1"/>
    <col min="14340" max="14592" width="30.5546875" style="143"/>
    <col min="14593" max="14593" width="31.5546875" style="143" customWidth="1"/>
    <col min="14594" max="14594" width="27.109375" style="143" bestFit="1" customWidth="1"/>
    <col min="14595" max="14595" width="26.88671875" style="143" bestFit="1" customWidth="1"/>
    <col min="14596" max="14848" width="30.5546875" style="143"/>
    <col min="14849" max="14849" width="31.5546875" style="143" customWidth="1"/>
    <col min="14850" max="14850" width="27.109375" style="143" bestFit="1" customWidth="1"/>
    <col min="14851" max="14851" width="26.88671875" style="143" bestFit="1" customWidth="1"/>
    <col min="14852" max="15104" width="30.5546875" style="143"/>
    <col min="15105" max="15105" width="31.5546875" style="143" customWidth="1"/>
    <col min="15106" max="15106" width="27.109375" style="143" bestFit="1" customWidth="1"/>
    <col min="15107" max="15107" width="26.88671875" style="143" bestFit="1" customWidth="1"/>
    <col min="15108" max="15360" width="30.5546875" style="143"/>
    <col min="15361" max="15361" width="31.5546875" style="143" customWidth="1"/>
    <col min="15362" max="15362" width="27.109375" style="143" bestFit="1" customWidth="1"/>
    <col min="15363" max="15363" width="26.88671875" style="143" bestFit="1" customWidth="1"/>
    <col min="15364" max="15616" width="30.5546875" style="143"/>
    <col min="15617" max="15617" width="31.5546875" style="143" customWidth="1"/>
    <col min="15618" max="15618" width="27.109375" style="143" bestFit="1" customWidth="1"/>
    <col min="15619" max="15619" width="26.88671875" style="143" bestFit="1" customWidth="1"/>
    <col min="15620" max="15872" width="30.5546875" style="143"/>
    <col min="15873" max="15873" width="31.5546875" style="143" customWidth="1"/>
    <col min="15874" max="15874" width="27.109375" style="143" bestFit="1" customWidth="1"/>
    <col min="15875" max="15875" width="26.88671875" style="143" bestFit="1" customWidth="1"/>
    <col min="15876" max="16128" width="30.5546875" style="143"/>
    <col min="16129" max="16129" width="31.5546875" style="143" customWidth="1"/>
    <col min="16130" max="16130" width="27.109375" style="143" bestFit="1" customWidth="1"/>
    <col min="16131" max="16131" width="26.88671875" style="143" bestFit="1" customWidth="1"/>
    <col min="16132" max="16384" width="30.5546875" style="143"/>
  </cols>
  <sheetData>
    <row r="1" spans="1:4" x14ac:dyDescent="0.25">
      <c r="A1" s="41" t="s">
        <v>86</v>
      </c>
    </row>
    <row r="3" spans="1:4" x14ac:dyDescent="0.25">
      <c r="A3" s="32" t="s">
        <v>130</v>
      </c>
    </row>
    <row r="4" spans="1:4" ht="15" customHeight="1" x14ac:dyDescent="0.25">
      <c r="A4" s="180" t="s">
        <v>131</v>
      </c>
      <c r="B4" s="180"/>
      <c r="C4" s="180"/>
      <c r="D4" s="180"/>
    </row>
    <row r="5" spans="1:4" ht="15" x14ac:dyDescent="0.25">
      <c r="A5" s="155"/>
      <c r="B5" s="155"/>
      <c r="C5" s="155"/>
    </row>
    <row r="6" spans="1:4" x14ac:dyDescent="0.25">
      <c r="A6" s="32" t="s">
        <v>132</v>
      </c>
    </row>
    <row r="7" spans="1:4" x14ac:dyDescent="0.25">
      <c r="A7" s="147"/>
      <c r="B7" s="42" t="s">
        <v>133</v>
      </c>
      <c r="C7" s="42" t="s">
        <v>134</v>
      </c>
    </row>
    <row r="8" spans="1:4" x14ac:dyDescent="0.25">
      <c r="A8" s="156" t="s">
        <v>135</v>
      </c>
      <c r="B8" s="147">
        <v>37</v>
      </c>
      <c r="C8" s="147">
        <v>1</v>
      </c>
    </row>
    <row r="9" spans="1:4" x14ac:dyDescent="0.25">
      <c r="A9" s="156" t="s">
        <v>136</v>
      </c>
      <c r="B9" s="147">
        <v>15</v>
      </c>
      <c r="C9" s="147">
        <v>5</v>
      </c>
    </row>
    <row r="10" spans="1:4" ht="14.4" thickBot="1" x14ac:dyDescent="0.3">
      <c r="A10" s="157" t="s">
        <v>137</v>
      </c>
      <c r="B10" s="68">
        <v>12</v>
      </c>
      <c r="C10" s="68">
        <v>3</v>
      </c>
    </row>
    <row r="11" spans="1:4" ht="15.75" thickBot="1" x14ac:dyDescent="0.3">
      <c r="A11" s="48" t="s">
        <v>138</v>
      </c>
      <c r="B11" s="158">
        <v>64</v>
      </c>
      <c r="C11" s="159">
        <v>9</v>
      </c>
    </row>
    <row r="13" spans="1:4" x14ac:dyDescent="0.25">
      <c r="A13" s="32" t="s">
        <v>139</v>
      </c>
    </row>
    <row r="14" spans="1:4" x14ac:dyDescent="0.25">
      <c r="A14" s="147"/>
      <c r="B14" s="42" t="s">
        <v>69</v>
      </c>
      <c r="C14" s="42" t="s">
        <v>70</v>
      </c>
    </row>
    <row r="15" spans="1:4" x14ac:dyDescent="0.25">
      <c r="A15" s="156" t="s">
        <v>135</v>
      </c>
      <c r="B15" s="160">
        <f>99325106/1000000</f>
        <v>99.325106000000005</v>
      </c>
      <c r="C15" s="160">
        <f>3614187/1000000</f>
        <v>3.6141869999999998</v>
      </c>
    </row>
    <row r="16" spans="1:4" x14ac:dyDescent="0.25">
      <c r="A16" s="156" t="s">
        <v>136</v>
      </c>
      <c r="B16" s="160">
        <f>51946424/1000000</f>
        <v>51.946424</v>
      </c>
      <c r="C16" s="160">
        <f>9173037/1000000</f>
        <v>9.1730370000000008</v>
      </c>
    </row>
    <row r="17" spans="1:5" ht="14.4" thickBot="1" x14ac:dyDescent="0.3">
      <c r="A17" s="157" t="s">
        <v>137</v>
      </c>
      <c r="B17" s="161">
        <f>45140998/1000000</f>
        <v>45.140998000000003</v>
      </c>
      <c r="C17" s="161">
        <f>10855604/1000000</f>
        <v>10.855604</v>
      </c>
    </row>
    <row r="18" spans="1:5" ht="15.75" thickBot="1" x14ac:dyDescent="0.3">
      <c r="A18" s="48" t="s">
        <v>138</v>
      </c>
      <c r="B18" s="162">
        <f>196412528/1000000</f>
        <v>196.41252800000001</v>
      </c>
      <c r="C18" s="163">
        <f>23642828/1000000</f>
        <v>23.642828000000002</v>
      </c>
    </row>
    <row r="20" spans="1:5" x14ac:dyDescent="0.25">
      <c r="A20" s="32" t="s">
        <v>140</v>
      </c>
    </row>
    <row r="21" spans="1:5" x14ac:dyDescent="0.25">
      <c r="A21" s="147"/>
      <c r="B21" s="42" t="s">
        <v>141</v>
      </c>
      <c r="C21" s="42" t="s">
        <v>142</v>
      </c>
    </row>
    <row r="22" spans="1:5" x14ac:dyDescent="0.25">
      <c r="A22" s="156" t="s">
        <v>135</v>
      </c>
      <c r="B22" s="164">
        <v>2.7027027027027029E-2</v>
      </c>
      <c r="C22" s="164">
        <v>3.6387446694494341E-2</v>
      </c>
    </row>
    <row r="23" spans="1:5" x14ac:dyDescent="0.25">
      <c r="A23" s="156" t="s">
        <v>136</v>
      </c>
      <c r="B23" s="164">
        <v>0.33333333333333331</v>
      </c>
      <c r="C23" s="164">
        <v>0.17658649611761534</v>
      </c>
    </row>
    <row r="24" spans="1:5" ht="14.4" thickBot="1" x14ac:dyDescent="0.3">
      <c r="A24" s="157" t="s">
        <v>137</v>
      </c>
      <c r="B24" s="165">
        <v>0.25</v>
      </c>
      <c r="C24" s="165">
        <v>0.24048214441337784</v>
      </c>
    </row>
    <row r="25" spans="1:5" ht="15.75" thickBot="1" x14ac:dyDescent="0.3">
      <c r="A25" s="48" t="s">
        <v>138</v>
      </c>
      <c r="B25" s="166">
        <v>0.140625</v>
      </c>
      <c r="C25" s="167">
        <v>0.12037331956747688</v>
      </c>
      <c r="E25" s="168"/>
    </row>
    <row r="27" spans="1:5" x14ac:dyDescent="0.25">
      <c r="A27" s="32" t="s">
        <v>143</v>
      </c>
    </row>
    <row r="28" spans="1:5" x14ac:dyDescent="0.25">
      <c r="A28" s="147"/>
      <c r="B28" s="42" t="s">
        <v>133</v>
      </c>
      <c r="C28" s="42" t="s">
        <v>134</v>
      </c>
    </row>
    <row r="29" spans="1:5" ht="15" x14ac:dyDescent="0.25">
      <c r="A29" s="42" t="s">
        <v>144</v>
      </c>
      <c r="B29" s="173">
        <v>1</v>
      </c>
      <c r="C29" s="173">
        <v>0</v>
      </c>
    </row>
    <row r="30" spans="1:5" x14ac:dyDescent="0.25">
      <c r="A30" s="42" t="s">
        <v>145</v>
      </c>
      <c r="B30" s="173">
        <v>17</v>
      </c>
      <c r="C30" s="173">
        <v>1</v>
      </c>
    </row>
    <row r="31" spans="1:5" x14ac:dyDescent="0.25">
      <c r="A31" s="42" t="s">
        <v>146</v>
      </c>
      <c r="B31" s="173">
        <v>18</v>
      </c>
      <c r="C31" s="173">
        <v>0</v>
      </c>
    </row>
    <row r="32" spans="1:5" x14ac:dyDescent="0.25">
      <c r="A32" s="42" t="s">
        <v>147</v>
      </c>
      <c r="B32" s="173">
        <v>1</v>
      </c>
      <c r="C32" s="173">
        <v>0</v>
      </c>
    </row>
    <row r="33" spans="1:3" x14ac:dyDescent="0.25">
      <c r="A33" s="42" t="s">
        <v>148</v>
      </c>
      <c r="B33" s="173">
        <v>15</v>
      </c>
      <c r="C33" s="173">
        <v>5</v>
      </c>
    </row>
    <row r="34" spans="1:3" x14ac:dyDescent="0.25">
      <c r="A34" s="42" t="s">
        <v>149</v>
      </c>
      <c r="B34" s="173">
        <v>2</v>
      </c>
      <c r="C34" s="173">
        <v>1</v>
      </c>
    </row>
    <row r="35" spans="1:3" x14ac:dyDescent="0.25">
      <c r="A35" s="42" t="s">
        <v>150</v>
      </c>
      <c r="B35" s="173">
        <v>2</v>
      </c>
      <c r="C35" s="173">
        <v>1</v>
      </c>
    </row>
    <row r="36" spans="1:3" x14ac:dyDescent="0.25">
      <c r="A36" s="42" t="s">
        <v>151</v>
      </c>
      <c r="B36" s="173">
        <v>3</v>
      </c>
      <c r="C36" s="173">
        <v>1</v>
      </c>
    </row>
    <row r="37" spans="1:3" x14ac:dyDescent="0.25">
      <c r="A37" s="42" t="s">
        <v>152</v>
      </c>
      <c r="B37" s="173">
        <v>2</v>
      </c>
      <c r="C37" s="173">
        <v>0</v>
      </c>
    </row>
    <row r="38" spans="1:3" ht="14.4" thickBot="1" x14ac:dyDescent="0.3">
      <c r="A38" s="71" t="s">
        <v>153</v>
      </c>
      <c r="B38" s="175">
        <v>3</v>
      </c>
      <c r="C38" s="175">
        <v>0</v>
      </c>
    </row>
    <row r="39" spans="1:3" ht="14.4" thickBot="1" x14ac:dyDescent="0.3">
      <c r="A39" s="48" t="s">
        <v>138</v>
      </c>
      <c r="B39" s="176">
        <v>64</v>
      </c>
      <c r="C39" s="177">
        <v>9</v>
      </c>
    </row>
    <row r="41" spans="1:3" x14ac:dyDescent="0.25">
      <c r="A41" s="32" t="s">
        <v>154</v>
      </c>
    </row>
    <row r="42" spans="1:3" x14ac:dyDescent="0.25">
      <c r="A42" s="147"/>
      <c r="B42" s="42" t="s">
        <v>69</v>
      </c>
      <c r="C42" s="42" t="s">
        <v>70</v>
      </c>
    </row>
    <row r="43" spans="1:3" x14ac:dyDescent="0.25">
      <c r="A43" s="42" t="s">
        <v>144</v>
      </c>
      <c r="B43" s="173">
        <f>2067813/1000000</f>
        <v>2.0678130000000001</v>
      </c>
      <c r="C43" s="173">
        <v>0</v>
      </c>
    </row>
    <row r="44" spans="1:3" x14ac:dyDescent="0.25">
      <c r="A44" s="42" t="s">
        <v>145</v>
      </c>
      <c r="B44" s="173">
        <f>41813919/1000000</f>
        <v>41.813918999999999</v>
      </c>
      <c r="C44" s="173">
        <f>3614187/1000000</f>
        <v>3.6141869999999998</v>
      </c>
    </row>
    <row r="45" spans="1:3" x14ac:dyDescent="0.25">
      <c r="A45" s="42" t="s">
        <v>146</v>
      </c>
      <c r="B45" s="173">
        <f>52917489/1000000</f>
        <v>52.917489000000003</v>
      </c>
      <c r="C45" s="173">
        <v>0</v>
      </c>
    </row>
    <row r="46" spans="1:3" x14ac:dyDescent="0.25">
      <c r="A46" s="42" t="s">
        <v>147</v>
      </c>
      <c r="B46" s="173">
        <f>2525885/1000000</f>
        <v>2.5258850000000002</v>
      </c>
      <c r="C46" s="173">
        <v>0</v>
      </c>
    </row>
    <row r="47" spans="1:3" x14ac:dyDescent="0.25">
      <c r="A47" s="42" t="s">
        <v>148</v>
      </c>
      <c r="B47" s="173">
        <f>51946424/1000000</f>
        <v>51.946424</v>
      </c>
      <c r="C47" s="173">
        <f>9173037/1000000</f>
        <v>9.1730370000000008</v>
      </c>
    </row>
    <row r="48" spans="1:3" x14ac:dyDescent="0.25">
      <c r="A48" s="42" t="s">
        <v>149</v>
      </c>
      <c r="B48" s="174">
        <f>3993838/1000000</f>
        <v>3.9938380000000002</v>
      </c>
      <c r="C48" s="173">
        <f>1986490/1000000</f>
        <v>1.9864900000000001</v>
      </c>
    </row>
    <row r="49" spans="1:3" x14ac:dyDescent="0.25">
      <c r="A49" s="42" t="s">
        <v>150</v>
      </c>
      <c r="B49" s="173">
        <f>14081620/1000000</f>
        <v>14.081619999999999</v>
      </c>
      <c r="C49" s="173">
        <f>6254814/1000000</f>
        <v>6.2548139999999997</v>
      </c>
    </row>
    <row r="50" spans="1:3" x14ac:dyDescent="0.25">
      <c r="A50" s="42" t="s">
        <v>151</v>
      </c>
      <c r="B50" s="173">
        <f>9421282/1000000</f>
        <v>9.4212819999999997</v>
      </c>
      <c r="C50" s="173">
        <f>2614300/1000000</f>
        <v>2.6143000000000001</v>
      </c>
    </row>
    <row r="51" spans="1:3" x14ac:dyDescent="0.25">
      <c r="A51" s="42" t="s">
        <v>152</v>
      </c>
      <c r="B51" s="173">
        <f>5063969/1000000</f>
        <v>5.0639690000000002</v>
      </c>
      <c r="C51" s="173">
        <v>0</v>
      </c>
    </row>
    <row r="52" spans="1:3" ht="14.4" thickBot="1" x14ac:dyDescent="0.3">
      <c r="A52" s="71" t="s">
        <v>153</v>
      </c>
      <c r="B52" s="175">
        <f>12580289/1000000</f>
        <v>12.580289</v>
      </c>
      <c r="C52" s="175">
        <v>0</v>
      </c>
    </row>
    <row r="53" spans="1:3" ht="14.4" thickBot="1" x14ac:dyDescent="0.3">
      <c r="A53" s="48" t="s">
        <v>138</v>
      </c>
      <c r="B53" s="176">
        <f>196412528/1000000</f>
        <v>196.41252800000001</v>
      </c>
      <c r="C53" s="177">
        <f>23642828/1000000</f>
        <v>23.642828000000002</v>
      </c>
    </row>
    <row r="55" spans="1:3" x14ac:dyDescent="0.25">
      <c r="A55" s="32" t="s">
        <v>155</v>
      </c>
    </row>
    <row r="56" spans="1:3" x14ac:dyDescent="0.25">
      <c r="A56" s="147"/>
      <c r="B56" s="42" t="s">
        <v>141</v>
      </c>
      <c r="C56" s="42" t="s">
        <v>142</v>
      </c>
    </row>
    <row r="57" spans="1:3" x14ac:dyDescent="0.25">
      <c r="A57" s="42" t="s">
        <v>144</v>
      </c>
      <c r="B57" s="164">
        <v>0</v>
      </c>
      <c r="C57" s="164">
        <v>0</v>
      </c>
    </row>
    <row r="58" spans="1:3" x14ac:dyDescent="0.25">
      <c r="A58" s="42" t="s">
        <v>145</v>
      </c>
      <c r="B58" s="164">
        <v>5.8823529411764705E-2</v>
      </c>
      <c r="C58" s="164">
        <v>8.6435021792623648E-2</v>
      </c>
    </row>
    <row r="59" spans="1:3" x14ac:dyDescent="0.25">
      <c r="A59" s="42" t="s">
        <v>146</v>
      </c>
      <c r="B59" s="164">
        <v>0</v>
      </c>
      <c r="C59" s="164">
        <v>0</v>
      </c>
    </row>
    <row r="60" spans="1:3" x14ac:dyDescent="0.25">
      <c r="A60" s="42" t="s">
        <v>147</v>
      </c>
      <c r="B60" s="164">
        <v>0</v>
      </c>
      <c r="C60" s="164">
        <v>0</v>
      </c>
    </row>
    <row r="61" spans="1:3" x14ac:dyDescent="0.25">
      <c r="A61" s="42" t="s">
        <v>148</v>
      </c>
      <c r="B61" s="164">
        <v>0.33333333333333331</v>
      </c>
      <c r="C61" s="164">
        <v>0.17658649611761534</v>
      </c>
    </row>
    <row r="62" spans="1:3" x14ac:dyDescent="0.25">
      <c r="A62" s="42" t="s">
        <v>149</v>
      </c>
      <c r="B62" s="164">
        <v>0.5</v>
      </c>
      <c r="C62" s="164">
        <v>0.49738872733445871</v>
      </c>
    </row>
    <row r="63" spans="1:3" x14ac:dyDescent="0.25">
      <c r="A63" s="42" t="s">
        <v>150</v>
      </c>
      <c r="B63" s="164">
        <v>0.5</v>
      </c>
      <c r="C63" s="164">
        <v>0.44418284259907598</v>
      </c>
    </row>
    <row r="64" spans="1:3" x14ac:dyDescent="0.25">
      <c r="A64" s="42" t="s">
        <v>151</v>
      </c>
      <c r="B64" s="164">
        <v>0.33333333333333331</v>
      </c>
      <c r="C64" s="164">
        <v>0.27748877488222939</v>
      </c>
    </row>
    <row r="65" spans="1:4" x14ac:dyDescent="0.25">
      <c r="A65" s="42" t="s">
        <v>152</v>
      </c>
      <c r="B65" s="164">
        <v>0</v>
      </c>
      <c r="C65" s="164">
        <v>0</v>
      </c>
    </row>
    <row r="66" spans="1:4" ht="14.4" thickBot="1" x14ac:dyDescent="0.3">
      <c r="A66" s="71" t="s">
        <v>153</v>
      </c>
      <c r="B66" s="165">
        <v>0</v>
      </c>
      <c r="C66" s="165">
        <v>0</v>
      </c>
    </row>
    <row r="67" spans="1:4" ht="14.4" thickBot="1" x14ac:dyDescent="0.3">
      <c r="A67" s="48" t="s">
        <v>138</v>
      </c>
      <c r="B67" s="166">
        <v>0.140625</v>
      </c>
      <c r="C67" s="167">
        <v>0.12037331956747688</v>
      </c>
    </row>
    <row r="68" spans="1:4" x14ac:dyDescent="0.25">
      <c r="D68" s="57"/>
    </row>
    <row r="70" spans="1:4" ht="15" customHeight="1" x14ac:dyDescent="0.3">
      <c r="A70" s="181" t="s">
        <v>156</v>
      </c>
      <c r="B70" s="181"/>
      <c r="C70" s="181"/>
      <c r="D70" s="169"/>
    </row>
    <row r="71" spans="1:4" ht="14.4" x14ac:dyDescent="0.3">
      <c r="A71" s="169"/>
      <c r="B71" s="169"/>
      <c r="C71" s="169"/>
      <c r="D71" s="169"/>
    </row>
    <row r="72" spans="1:4" ht="14.4" x14ac:dyDescent="0.3">
      <c r="A72" s="169"/>
      <c r="B72" s="169"/>
      <c r="C72" s="169"/>
      <c r="D72" s="169"/>
    </row>
    <row r="73" spans="1:4" ht="14.4" x14ac:dyDescent="0.3">
      <c r="A73" s="169"/>
      <c r="B73" s="169"/>
      <c r="C73" s="169"/>
      <c r="D73" s="169"/>
    </row>
    <row r="74" spans="1:4" ht="14.4" x14ac:dyDescent="0.3">
      <c r="A74" s="169"/>
      <c r="B74" s="169"/>
      <c r="C74" s="169"/>
      <c r="D74" s="169"/>
    </row>
  </sheetData>
  <mergeCells count="2">
    <mergeCell ref="A4:D4"/>
    <mergeCell ref="A70:C7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zoomScale="75" zoomScaleNormal="75" workbookViewId="0">
      <selection activeCell="E45" sqref="E45"/>
    </sheetView>
  </sheetViews>
  <sheetFormatPr defaultRowHeight="13.8" x14ac:dyDescent="0.25"/>
  <cols>
    <col min="1" max="1" width="55.6640625" style="37" customWidth="1"/>
    <col min="2" max="2" width="10.109375" style="37" bestFit="1" customWidth="1"/>
    <col min="3" max="7" width="9.33203125" style="37" bestFit="1" customWidth="1"/>
    <col min="8" max="8" width="9.109375" style="37"/>
    <col min="9" max="9" width="33.44140625" style="37" customWidth="1"/>
    <col min="10" max="10" width="9.109375" style="37"/>
    <col min="11" max="11" width="28.6640625" style="37" customWidth="1"/>
    <col min="12" max="12" width="18.5546875" style="37" bestFit="1" customWidth="1"/>
    <col min="13" max="13" width="13.88671875" style="37" bestFit="1" customWidth="1"/>
    <col min="14" max="14" width="12.6640625" style="37" bestFit="1" customWidth="1"/>
    <col min="15" max="16" width="13.88671875" style="37" bestFit="1" customWidth="1"/>
    <col min="17" max="17" width="15.6640625" style="37" bestFit="1" customWidth="1"/>
    <col min="18" max="256" width="9.109375" style="37"/>
    <col min="257" max="257" width="53.44140625" style="37" bestFit="1" customWidth="1"/>
    <col min="258" max="512" width="9.109375" style="37"/>
    <col min="513" max="513" width="53.44140625" style="37" bestFit="1" customWidth="1"/>
    <col min="514" max="768" width="9.109375" style="37"/>
    <col min="769" max="769" width="53.44140625" style="37" bestFit="1" customWidth="1"/>
    <col min="770" max="1024" width="9.109375" style="37"/>
    <col min="1025" max="1025" width="53.44140625" style="37" bestFit="1" customWidth="1"/>
    <col min="1026" max="1280" width="9.109375" style="37"/>
    <col min="1281" max="1281" width="53.44140625" style="37" bestFit="1" customWidth="1"/>
    <col min="1282" max="1536" width="9.109375" style="37"/>
    <col min="1537" max="1537" width="53.44140625" style="37" bestFit="1" customWidth="1"/>
    <col min="1538" max="1792" width="9.109375" style="37"/>
    <col min="1793" max="1793" width="53.44140625" style="37" bestFit="1" customWidth="1"/>
    <col min="1794" max="2048" width="9.109375" style="37"/>
    <col min="2049" max="2049" width="53.44140625" style="37" bestFit="1" customWidth="1"/>
    <col min="2050" max="2304" width="9.109375" style="37"/>
    <col min="2305" max="2305" width="53.44140625" style="37" bestFit="1" customWidth="1"/>
    <col min="2306" max="2560" width="9.109375" style="37"/>
    <col min="2561" max="2561" width="53.44140625" style="37" bestFit="1" customWidth="1"/>
    <col min="2562" max="2816" width="9.109375" style="37"/>
    <col min="2817" max="2817" width="53.44140625" style="37" bestFit="1" customWidth="1"/>
    <col min="2818" max="3072" width="9.109375" style="37"/>
    <col min="3073" max="3073" width="53.44140625" style="37" bestFit="1" customWidth="1"/>
    <col min="3074" max="3328" width="9.109375" style="37"/>
    <col min="3329" max="3329" width="53.44140625" style="37" bestFit="1" customWidth="1"/>
    <col min="3330" max="3584" width="9.109375" style="37"/>
    <col min="3585" max="3585" width="53.44140625" style="37" bestFit="1" customWidth="1"/>
    <col min="3586" max="3840" width="9.109375" style="37"/>
    <col min="3841" max="3841" width="53.44140625" style="37" bestFit="1" customWidth="1"/>
    <col min="3842" max="4096" width="9.109375" style="37"/>
    <col min="4097" max="4097" width="53.44140625" style="37" bestFit="1" customWidth="1"/>
    <col min="4098" max="4352" width="9.109375" style="37"/>
    <col min="4353" max="4353" width="53.44140625" style="37" bestFit="1" customWidth="1"/>
    <col min="4354" max="4608" width="9.109375" style="37"/>
    <col min="4609" max="4609" width="53.44140625" style="37" bestFit="1" customWidth="1"/>
    <col min="4610" max="4864" width="9.109375" style="37"/>
    <col min="4865" max="4865" width="53.44140625" style="37" bestFit="1" customWidth="1"/>
    <col min="4866" max="5120" width="9.109375" style="37"/>
    <col min="5121" max="5121" width="53.44140625" style="37" bestFit="1" customWidth="1"/>
    <col min="5122" max="5376" width="9.109375" style="37"/>
    <col min="5377" max="5377" width="53.44140625" style="37" bestFit="1" customWidth="1"/>
    <col min="5378" max="5632" width="9.109375" style="37"/>
    <col min="5633" max="5633" width="53.44140625" style="37" bestFit="1" customWidth="1"/>
    <col min="5634" max="5888" width="9.109375" style="37"/>
    <col min="5889" max="5889" width="53.44140625" style="37" bestFit="1" customWidth="1"/>
    <col min="5890" max="6144" width="9.109375" style="37"/>
    <col min="6145" max="6145" width="53.44140625" style="37" bestFit="1" customWidth="1"/>
    <col min="6146" max="6400" width="9.109375" style="37"/>
    <col min="6401" max="6401" width="53.44140625" style="37" bestFit="1" customWidth="1"/>
    <col min="6402" max="6656" width="9.109375" style="37"/>
    <col min="6657" max="6657" width="53.44140625" style="37" bestFit="1" customWidth="1"/>
    <col min="6658" max="6912" width="9.109375" style="37"/>
    <col min="6913" max="6913" width="53.44140625" style="37" bestFit="1" customWidth="1"/>
    <col min="6914" max="7168" width="9.109375" style="37"/>
    <col min="7169" max="7169" width="53.44140625" style="37" bestFit="1" customWidth="1"/>
    <col min="7170" max="7424" width="9.109375" style="37"/>
    <col min="7425" max="7425" width="53.44140625" style="37" bestFit="1" customWidth="1"/>
    <col min="7426" max="7680" width="9.109375" style="37"/>
    <col min="7681" max="7681" width="53.44140625" style="37" bestFit="1" customWidth="1"/>
    <col min="7682" max="7936" width="9.109375" style="37"/>
    <col min="7937" max="7937" width="53.44140625" style="37" bestFit="1" customWidth="1"/>
    <col min="7938" max="8192" width="9.109375" style="37"/>
    <col min="8193" max="8193" width="53.44140625" style="37" bestFit="1" customWidth="1"/>
    <col min="8194" max="8448" width="9.109375" style="37"/>
    <col min="8449" max="8449" width="53.44140625" style="37" bestFit="1" customWidth="1"/>
    <col min="8450" max="8704" width="9.109375" style="37"/>
    <col min="8705" max="8705" width="53.44140625" style="37" bestFit="1" customWidth="1"/>
    <col min="8706" max="8960" width="9.109375" style="37"/>
    <col min="8961" max="8961" width="53.44140625" style="37" bestFit="1" customWidth="1"/>
    <col min="8962" max="9216" width="9.109375" style="37"/>
    <col min="9217" max="9217" width="53.44140625" style="37" bestFit="1" customWidth="1"/>
    <col min="9218" max="9472" width="9.109375" style="37"/>
    <col min="9473" max="9473" width="53.44140625" style="37" bestFit="1" customWidth="1"/>
    <col min="9474" max="9728" width="9.109375" style="37"/>
    <col min="9729" max="9729" width="53.44140625" style="37" bestFit="1" customWidth="1"/>
    <col min="9730" max="9984" width="9.109375" style="37"/>
    <col min="9985" max="9985" width="53.44140625" style="37" bestFit="1" customWidth="1"/>
    <col min="9986" max="10240" width="9.109375" style="37"/>
    <col min="10241" max="10241" width="53.44140625" style="37" bestFit="1" customWidth="1"/>
    <col min="10242" max="10496" width="9.109375" style="37"/>
    <col min="10497" max="10497" width="53.44140625" style="37" bestFit="1" customWidth="1"/>
    <col min="10498" max="10752" width="9.109375" style="37"/>
    <col min="10753" max="10753" width="53.44140625" style="37" bestFit="1" customWidth="1"/>
    <col min="10754" max="11008" width="9.109375" style="37"/>
    <col min="11009" max="11009" width="53.44140625" style="37" bestFit="1" customWidth="1"/>
    <col min="11010" max="11264" width="9.109375" style="37"/>
    <col min="11265" max="11265" width="53.44140625" style="37" bestFit="1" customWidth="1"/>
    <col min="11266" max="11520" width="9.109375" style="37"/>
    <col min="11521" max="11521" width="53.44140625" style="37" bestFit="1" customWidth="1"/>
    <col min="11522" max="11776" width="9.109375" style="37"/>
    <col min="11777" max="11777" width="53.44140625" style="37" bestFit="1" customWidth="1"/>
    <col min="11778" max="12032" width="9.109375" style="37"/>
    <col min="12033" max="12033" width="53.44140625" style="37" bestFit="1" customWidth="1"/>
    <col min="12034" max="12288" width="9.109375" style="37"/>
    <col min="12289" max="12289" width="53.44140625" style="37" bestFit="1" customWidth="1"/>
    <col min="12290" max="12544" width="9.109375" style="37"/>
    <col min="12545" max="12545" width="53.44140625" style="37" bestFit="1" customWidth="1"/>
    <col min="12546" max="12800" width="9.109375" style="37"/>
    <col min="12801" max="12801" width="53.44140625" style="37" bestFit="1" customWidth="1"/>
    <col min="12802" max="13056" width="9.109375" style="37"/>
    <col min="13057" max="13057" width="53.44140625" style="37" bestFit="1" customWidth="1"/>
    <col min="13058" max="13312" width="9.109375" style="37"/>
    <col min="13313" max="13313" width="53.44140625" style="37" bestFit="1" customWidth="1"/>
    <col min="13314" max="13568" width="9.109375" style="37"/>
    <col min="13569" max="13569" width="53.44140625" style="37" bestFit="1" customWidth="1"/>
    <col min="13570" max="13824" width="9.109375" style="37"/>
    <col min="13825" max="13825" width="53.44140625" style="37" bestFit="1" customWidth="1"/>
    <col min="13826" max="14080" width="9.109375" style="37"/>
    <col min="14081" max="14081" width="53.44140625" style="37" bestFit="1" customWidth="1"/>
    <col min="14082" max="14336" width="9.109375" style="37"/>
    <col min="14337" max="14337" width="53.44140625" style="37" bestFit="1" customWidth="1"/>
    <col min="14338" max="14592" width="9.109375" style="37"/>
    <col min="14593" max="14593" width="53.44140625" style="37" bestFit="1" customWidth="1"/>
    <col min="14594" max="14848" width="9.109375" style="37"/>
    <col min="14849" max="14849" width="53.44140625" style="37" bestFit="1" customWidth="1"/>
    <col min="14850" max="15104" width="9.109375" style="37"/>
    <col min="15105" max="15105" width="53.44140625" style="37" bestFit="1" customWidth="1"/>
    <col min="15106" max="15360" width="9.109375" style="37"/>
    <col min="15361" max="15361" width="53.44140625" style="37" bestFit="1" customWidth="1"/>
    <col min="15362" max="15616" width="9.109375" style="37"/>
    <col min="15617" max="15617" width="53.44140625" style="37" bestFit="1" customWidth="1"/>
    <col min="15618" max="15872" width="9.109375" style="37"/>
    <col min="15873" max="15873" width="53.44140625" style="37" bestFit="1" customWidth="1"/>
    <col min="15874" max="16128" width="9.109375" style="37"/>
    <col min="16129" max="16129" width="53.44140625" style="37" bestFit="1" customWidth="1"/>
    <col min="16130" max="16384" width="9.109375" style="37"/>
  </cols>
  <sheetData>
    <row r="1" spans="1:18" x14ac:dyDescent="0.25">
      <c r="A1" s="41" t="s">
        <v>86</v>
      </c>
    </row>
    <row r="2" spans="1:18" ht="15" x14ac:dyDescent="0.25">
      <c r="D2" s="183"/>
      <c r="E2" s="183"/>
      <c r="F2" s="183"/>
      <c r="G2" s="183"/>
      <c r="H2" s="183"/>
      <c r="I2" s="183"/>
      <c r="J2" s="183"/>
    </row>
    <row r="3" spans="1:18" ht="15" x14ac:dyDescent="0.25">
      <c r="A3" s="32" t="s">
        <v>102</v>
      </c>
      <c r="K3" s="61"/>
      <c r="L3" s="61"/>
      <c r="M3" s="61"/>
      <c r="N3" s="61"/>
      <c r="O3" s="61"/>
      <c r="P3" s="61"/>
      <c r="Q3" s="61"/>
      <c r="R3" s="7"/>
    </row>
    <row r="4" spans="1:18" ht="15" customHeight="1" x14ac:dyDescent="0.25">
      <c r="A4" s="184" t="s">
        <v>129</v>
      </c>
      <c r="B4" s="184"/>
      <c r="C4" s="184"/>
      <c r="D4" s="184"/>
      <c r="E4" s="184"/>
      <c r="F4" s="184"/>
      <c r="G4" s="184"/>
      <c r="K4" s="61"/>
      <c r="L4" s="61"/>
      <c r="M4" s="61"/>
      <c r="N4" s="61"/>
      <c r="O4" s="61"/>
      <c r="P4" s="61"/>
      <c r="Q4" s="61"/>
      <c r="R4" s="7"/>
    </row>
    <row r="5" spans="1:18" ht="75" customHeight="1" x14ac:dyDescent="0.25">
      <c r="A5" s="184"/>
      <c r="B5" s="184"/>
      <c r="C5" s="184"/>
      <c r="D5" s="184"/>
      <c r="E5" s="184"/>
      <c r="F5" s="184"/>
      <c r="G5" s="184"/>
      <c r="K5" s="118"/>
      <c r="L5" s="90"/>
      <c r="M5" s="90"/>
      <c r="N5" s="90"/>
      <c r="O5" s="90"/>
      <c r="P5" s="90"/>
      <c r="Q5" s="90"/>
      <c r="R5" s="7"/>
    </row>
    <row r="6" spans="1:18" x14ac:dyDescent="0.25">
      <c r="A6" s="32" t="s">
        <v>104</v>
      </c>
      <c r="B6" s="32"/>
      <c r="K6" s="119"/>
      <c r="L6" s="90"/>
      <c r="M6" s="90"/>
      <c r="N6" s="90"/>
      <c r="O6" s="90"/>
      <c r="P6" s="90"/>
      <c r="Q6" s="90"/>
      <c r="R6" s="7"/>
    </row>
    <row r="7" spans="1:18" ht="15" x14ac:dyDescent="0.25">
      <c r="A7" s="70"/>
      <c r="B7" s="71" t="s">
        <v>5</v>
      </c>
      <c r="C7" s="71" t="s">
        <v>6</v>
      </c>
      <c r="D7" s="71" t="s">
        <v>7</v>
      </c>
      <c r="E7" s="71" t="s">
        <v>8</v>
      </c>
      <c r="F7" s="71" t="s">
        <v>9</v>
      </c>
      <c r="G7" s="72" t="s">
        <v>22</v>
      </c>
      <c r="I7" s="36"/>
      <c r="J7" s="31"/>
      <c r="K7" s="118"/>
      <c r="L7" s="90"/>
      <c r="M7" s="90"/>
      <c r="N7" s="90"/>
      <c r="O7" s="90"/>
      <c r="P7" s="90"/>
      <c r="Q7" s="90"/>
      <c r="R7" s="7"/>
    </row>
    <row r="8" spans="1:18" x14ac:dyDescent="0.25">
      <c r="A8" s="73" t="s">
        <v>23</v>
      </c>
      <c r="B8" s="74">
        <v>29</v>
      </c>
      <c r="C8" s="74">
        <v>33</v>
      </c>
      <c r="D8" s="74">
        <v>30</v>
      </c>
      <c r="E8" s="74">
        <v>41</v>
      </c>
      <c r="F8" s="74">
        <v>48</v>
      </c>
      <c r="G8" s="69">
        <v>181</v>
      </c>
      <c r="I8" s="36"/>
      <c r="J8" s="75"/>
      <c r="K8" s="119"/>
      <c r="L8" s="90"/>
      <c r="M8" s="90"/>
      <c r="N8" s="90"/>
      <c r="O8" s="90"/>
      <c r="P8" s="90"/>
      <c r="Q8" s="90"/>
      <c r="R8" s="7"/>
    </row>
    <row r="9" spans="1:18" ht="15.75" thickBot="1" x14ac:dyDescent="0.3">
      <c r="A9" s="76" t="s">
        <v>34</v>
      </c>
      <c r="B9" s="77">
        <v>6</v>
      </c>
      <c r="C9" s="77">
        <v>9</v>
      </c>
      <c r="D9" s="77">
        <v>5</v>
      </c>
      <c r="E9" s="77">
        <v>10</v>
      </c>
      <c r="F9" s="77">
        <v>10</v>
      </c>
      <c r="G9" s="78">
        <v>40</v>
      </c>
      <c r="I9" s="36"/>
      <c r="J9" s="75"/>
      <c r="K9" s="118"/>
      <c r="L9" s="90"/>
      <c r="M9" s="90"/>
      <c r="N9" s="90"/>
      <c r="O9" s="90"/>
      <c r="P9" s="90"/>
      <c r="Q9" s="90"/>
      <c r="R9" s="7"/>
    </row>
    <row r="10" spans="1:18" ht="14.4" thickBot="1" x14ac:dyDescent="0.3">
      <c r="A10" s="79" t="s">
        <v>71</v>
      </c>
      <c r="B10" s="80">
        <v>20.689655172413794</v>
      </c>
      <c r="C10" s="80">
        <v>27.27272727272727</v>
      </c>
      <c r="D10" s="80">
        <v>16.666666666666664</v>
      </c>
      <c r="E10" s="80">
        <v>24.390243902439025</v>
      </c>
      <c r="F10" s="80">
        <v>20.833333333333336</v>
      </c>
      <c r="G10" s="80">
        <v>22.099447513812155</v>
      </c>
      <c r="I10" s="36"/>
      <c r="J10" s="45"/>
      <c r="K10" s="7"/>
      <c r="L10" s="7"/>
      <c r="M10" s="7"/>
      <c r="N10" s="7"/>
      <c r="O10" s="7"/>
      <c r="P10" s="7"/>
      <c r="Q10" s="7"/>
      <c r="R10" s="7"/>
    </row>
    <row r="11" spans="1:18" ht="15" x14ac:dyDescent="0.25">
      <c r="A11" s="81"/>
      <c r="C11" s="82"/>
      <c r="D11" s="82"/>
      <c r="E11" s="82"/>
      <c r="F11" s="82"/>
      <c r="G11" s="82"/>
      <c r="I11" s="36"/>
      <c r="J11" s="36"/>
      <c r="K11" s="7"/>
      <c r="L11" s="7"/>
      <c r="M11" s="7"/>
      <c r="N11" s="7"/>
      <c r="O11" s="7"/>
      <c r="P11" s="7"/>
      <c r="Q11" s="7"/>
      <c r="R11" s="7"/>
    </row>
    <row r="12" spans="1:18" x14ac:dyDescent="0.25">
      <c r="A12" s="35" t="s">
        <v>113</v>
      </c>
      <c r="B12" s="32"/>
      <c r="C12" s="82"/>
      <c r="D12" s="82"/>
      <c r="E12" s="82"/>
      <c r="F12" s="82"/>
      <c r="G12" s="82"/>
      <c r="I12" s="36"/>
      <c r="J12" s="36"/>
      <c r="K12" s="7"/>
      <c r="L12" s="7"/>
      <c r="M12" s="7"/>
      <c r="N12" s="7"/>
      <c r="O12" s="7"/>
      <c r="P12" s="7"/>
      <c r="Q12" s="7"/>
      <c r="R12" s="7"/>
    </row>
    <row r="13" spans="1:18" ht="15" x14ac:dyDescent="0.25">
      <c r="A13" s="70"/>
      <c r="B13" s="83" t="s">
        <v>5</v>
      </c>
      <c r="C13" s="71" t="s">
        <v>6</v>
      </c>
      <c r="D13" s="84" t="s">
        <v>7</v>
      </c>
      <c r="E13" s="84" t="s">
        <v>8</v>
      </c>
      <c r="F13" s="84" t="s">
        <v>9</v>
      </c>
      <c r="G13" s="72" t="s">
        <v>22</v>
      </c>
      <c r="I13" s="36"/>
      <c r="J13" s="85"/>
      <c r="K13" s="7"/>
      <c r="L13" s="7"/>
      <c r="M13" s="7"/>
      <c r="N13" s="7"/>
      <c r="O13" s="7"/>
      <c r="P13" s="7"/>
      <c r="Q13" s="7"/>
      <c r="R13" s="7"/>
    </row>
    <row r="14" spans="1:18" x14ac:dyDescent="0.25">
      <c r="A14" s="43" t="s">
        <v>69</v>
      </c>
      <c r="B14" s="69">
        <v>63.609133</v>
      </c>
      <c r="C14" s="69">
        <v>71.351149000000007</v>
      </c>
      <c r="D14" s="69">
        <v>64.674750000000003</v>
      </c>
      <c r="E14" s="69">
        <v>100.56983099999999</v>
      </c>
      <c r="F14" s="69">
        <v>131.77609899999999</v>
      </c>
      <c r="G14" s="69">
        <v>431.98096200000003</v>
      </c>
      <c r="I14" s="36"/>
      <c r="J14" s="45"/>
      <c r="K14" s="61"/>
      <c r="L14" s="61"/>
      <c r="M14" s="61"/>
      <c r="N14" s="61"/>
      <c r="O14" s="61"/>
      <c r="P14" s="61"/>
      <c r="Q14" s="61"/>
      <c r="R14" s="7"/>
    </row>
    <row r="15" spans="1:18" ht="14.4" thickBot="1" x14ac:dyDescent="0.3">
      <c r="A15" s="68" t="s">
        <v>70</v>
      </c>
      <c r="B15" s="86">
        <v>15.879041000000001</v>
      </c>
      <c r="C15" s="86">
        <v>22.155391000000002</v>
      </c>
      <c r="D15" s="86">
        <v>13.458952</v>
      </c>
      <c r="E15" s="86">
        <v>33.888213999999998</v>
      </c>
      <c r="F15" s="86">
        <v>36.286172000000001</v>
      </c>
      <c r="G15" s="69">
        <v>121.66776999999999</v>
      </c>
      <c r="I15" s="36"/>
      <c r="J15" s="45"/>
      <c r="K15" s="61"/>
      <c r="L15" s="61"/>
      <c r="M15" s="61"/>
      <c r="N15" s="61"/>
      <c r="O15" s="61"/>
      <c r="P15" s="61"/>
      <c r="Q15" s="61"/>
      <c r="R15" s="7"/>
    </row>
    <row r="16" spans="1:18" ht="14.4" thickBot="1" x14ac:dyDescent="0.3">
      <c r="A16" s="79" t="s">
        <v>72</v>
      </c>
      <c r="B16" s="80">
        <v>24.963460828808973</v>
      </c>
      <c r="C16" s="80">
        <v>31.051204234987161</v>
      </c>
      <c r="D16" s="80">
        <v>20.810211094747178</v>
      </c>
      <c r="E16" s="80">
        <v>33.696202591809069</v>
      </c>
      <c r="F16" s="80">
        <v>27.536231741083796</v>
      </c>
      <c r="G16" s="80">
        <v>28.165076867438426</v>
      </c>
      <c r="I16" s="36"/>
      <c r="J16" s="45"/>
      <c r="K16" s="118"/>
      <c r="L16" s="90"/>
      <c r="M16" s="90"/>
      <c r="N16" s="90"/>
      <c r="O16" s="90"/>
      <c r="P16" s="90"/>
      <c r="Q16" s="90"/>
      <c r="R16" s="7"/>
    </row>
    <row r="17" spans="1:18" ht="15" x14ac:dyDescent="0.25">
      <c r="H17" s="32"/>
      <c r="I17" s="36"/>
      <c r="J17" s="36"/>
      <c r="K17" s="119"/>
      <c r="L17" s="90"/>
      <c r="M17" s="90"/>
      <c r="N17" s="90"/>
      <c r="O17" s="90"/>
      <c r="P17" s="90"/>
      <c r="Q17" s="90"/>
      <c r="R17" s="7"/>
    </row>
    <row r="18" spans="1:18" ht="15" x14ac:dyDescent="0.25">
      <c r="A18" s="32" t="s">
        <v>73</v>
      </c>
      <c r="I18" s="32"/>
      <c r="K18" s="118"/>
      <c r="L18" s="90"/>
      <c r="M18" s="90"/>
      <c r="N18" s="90"/>
      <c r="O18" s="90"/>
      <c r="P18" s="90"/>
      <c r="Q18" s="90"/>
      <c r="R18" s="7"/>
    </row>
    <row r="19" spans="1:18" ht="15" customHeight="1" x14ac:dyDescent="0.25">
      <c r="A19" s="182" t="s">
        <v>74</v>
      </c>
      <c r="B19" s="182"/>
      <c r="C19" s="182"/>
      <c r="D19" s="182"/>
      <c r="E19" s="182"/>
      <c r="F19" s="182"/>
      <c r="G19" s="182"/>
      <c r="K19" s="119"/>
      <c r="L19" s="90"/>
      <c r="M19" s="90"/>
      <c r="N19" s="90"/>
      <c r="O19" s="90"/>
      <c r="P19" s="90"/>
      <c r="Q19" s="90"/>
      <c r="R19" s="7"/>
    </row>
    <row r="20" spans="1:18" ht="15" x14ac:dyDescent="0.25">
      <c r="A20" s="113"/>
      <c r="B20" s="113"/>
      <c r="C20" s="113"/>
      <c r="D20" s="113"/>
      <c r="E20" s="113"/>
      <c r="F20" s="113"/>
      <c r="G20" s="113"/>
      <c r="K20" s="118"/>
      <c r="L20" s="90"/>
      <c r="M20" s="90"/>
      <c r="N20" s="90"/>
      <c r="O20" s="90"/>
      <c r="P20" s="90"/>
      <c r="Q20" s="90"/>
      <c r="R20" s="7"/>
    </row>
    <row r="21" spans="1:18" x14ac:dyDescent="0.25">
      <c r="A21" s="32" t="s">
        <v>87</v>
      </c>
      <c r="B21" s="32"/>
      <c r="K21" s="61"/>
      <c r="L21" s="61"/>
      <c r="M21" s="61"/>
      <c r="N21" s="61"/>
      <c r="O21" s="61"/>
      <c r="P21" s="61"/>
      <c r="Q21" s="61"/>
      <c r="R21" s="7"/>
    </row>
    <row r="22" spans="1:18" ht="15" x14ac:dyDescent="0.25">
      <c r="A22" s="70"/>
      <c r="B22" s="71" t="s">
        <v>5</v>
      </c>
      <c r="C22" s="71" t="s">
        <v>6</v>
      </c>
      <c r="D22" s="71" t="s">
        <v>7</v>
      </c>
      <c r="E22" s="71" t="s">
        <v>8</v>
      </c>
      <c r="F22" s="71" t="s">
        <v>9</v>
      </c>
      <c r="G22" s="72" t="s">
        <v>22</v>
      </c>
      <c r="I22" s="31"/>
      <c r="J22" s="31"/>
      <c r="K22" s="116"/>
      <c r="L22" s="116"/>
      <c r="M22" s="116"/>
      <c r="N22" s="116"/>
      <c r="O22" s="116"/>
      <c r="P22" s="7"/>
      <c r="Q22" s="7"/>
      <c r="R22" s="7"/>
    </row>
    <row r="23" spans="1:18" x14ac:dyDescent="0.25">
      <c r="A23" s="73" t="s">
        <v>23</v>
      </c>
      <c r="B23" s="1">
        <v>22</v>
      </c>
      <c r="C23" s="1">
        <v>56</v>
      </c>
      <c r="D23" s="1">
        <v>15</v>
      </c>
      <c r="E23" s="1">
        <v>39</v>
      </c>
      <c r="F23" s="1">
        <v>38</v>
      </c>
      <c r="G23" s="1">
        <v>170</v>
      </c>
      <c r="I23" s="75"/>
      <c r="J23" s="75"/>
      <c r="K23" s="116"/>
      <c r="L23" s="116"/>
      <c r="M23" s="116"/>
      <c r="N23" s="116"/>
      <c r="O23" s="116"/>
      <c r="P23" s="7"/>
      <c r="Q23" s="7"/>
      <c r="R23" s="7"/>
    </row>
    <row r="24" spans="1:18" ht="15.75" thickBot="1" x14ac:dyDescent="0.3">
      <c r="A24" s="76" t="s">
        <v>34</v>
      </c>
      <c r="B24" s="87">
        <v>3</v>
      </c>
      <c r="C24" s="87">
        <v>6</v>
      </c>
      <c r="D24" s="87">
        <v>3</v>
      </c>
      <c r="E24" s="87">
        <v>5</v>
      </c>
      <c r="F24" s="87">
        <v>3</v>
      </c>
      <c r="G24" s="87">
        <v>20</v>
      </c>
      <c r="I24" s="75"/>
      <c r="J24" s="75"/>
      <c r="K24" s="7"/>
      <c r="L24" s="7"/>
      <c r="M24" s="7"/>
      <c r="N24" s="7"/>
      <c r="O24" s="7"/>
      <c r="P24" s="7"/>
      <c r="Q24" s="7"/>
      <c r="R24" s="7"/>
    </row>
    <row r="25" spans="1:18" ht="14.4" thickBot="1" x14ac:dyDescent="0.3">
      <c r="A25" s="79" t="s">
        <v>71</v>
      </c>
      <c r="B25" s="80">
        <v>13.636363636363635</v>
      </c>
      <c r="C25" s="80">
        <v>10.714285714285714</v>
      </c>
      <c r="D25" s="80">
        <v>20</v>
      </c>
      <c r="E25" s="80">
        <v>12.820512820512819</v>
      </c>
      <c r="F25" s="80">
        <v>7.8947368421052628</v>
      </c>
      <c r="G25" s="80">
        <v>11.76470588235294</v>
      </c>
      <c r="I25" s="45"/>
      <c r="J25" s="45"/>
      <c r="K25" s="61"/>
      <c r="L25" s="61"/>
      <c r="M25" s="61"/>
      <c r="N25" s="61"/>
      <c r="O25" s="61"/>
      <c r="P25" s="61"/>
      <c r="Q25" s="61"/>
      <c r="R25" s="7"/>
    </row>
    <row r="26" spans="1:18" x14ac:dyDescent="0.25">
      <c r="C26" s="82"/>
      <c r="D26" s="82"/>
      <c r="E26" s="82"/>
      <c r="F26" s="82"/>
      <c r="G26" s="88"/>
      <c r="I26" s="36"/>
      <c r="J26" s="36"/>
      <c r="K26" s="61"/>
      <c r="L26" s="61"/>
      <c r="M26" s="61"/>
      <c r="N26" s="61"/>
      <c r="O26" s="61"/>
      <c r="P26" s="61"/>
      <c r="Q26" s="61"/>
      <c r="R26" s="7"/>
    </row>
    <row r="27" spans="1:18" x14ac:dyDescent="0.25">
      <c r="A27" s="32" t="s">
        <v>114</v>
      </c>
      <c r="C27" s="82"/>
      <c r="D27" s="82"/>
      <c r="E27" s="82"/>
      <c r="F27" s="82"/>
      <c r="G27" s="82"/>
      <c r="I27" s="36"/>
      <c r="J27" s="36"/>
      <c r="K27" s="118"/>
      <c r="L27" s="90"/>
      <c r="M27" s="90"/>
      <c r="N27" s="90"/>
      <c r="O27" s="90"/>
      <c r="P27" s="90"/>
      <c r="Q27" s="90"/>
      <c r="R27" s="7"/>
    </row>
    <row r="28" spans="1:18" x14ac:dyDescent="0.25">
      <c r="A28" s="70"/>
      <c r="B28" s="83" t="s">
        <v>5</v>
      </c>
      <c r="C28" s="71" t="s">
        <v>6</v>
      </c>
      <c r="D28" s="89" t="s">
        <v>7</v>
      </c>
      <c r="E28" s="89" t="s">
        <v>8</v>
      </c>
      <c r="F28" s="89" t="s">
        <v>9</v>
      </c>
      <c r="G28" s="72" t="s">
        <v>22</v>
      </c>
      <c r="I28" s="85"/>
      <c r="J28" s="31"/>
      <c r="K28" s="119"/>
      <c r="L28" s="90"/>
      <c r="M28" s="90"/>
      <c r="N28" s="90"/>
      <c r="O28" s="90"/>
      <c r="P28" s="90"/>
      <c r="Q28" s="90"/>
      <c r="R28" s="7"/>
    </row>
    <row r="29" spans="1:18" x14ac:dyDescent="0.25">
      <c r="A29" s="43" t="s">
        <v>69</v>
      </c>
      <c r="B29" s="69">
        <v>150.15216699999999</v>
      </c>
      <c r="C29" s="69">
        <v>380.75129900000002</v>
      </c>
      <c r="D29" s="69">
        <v>99.403700000000001</v>
      </c>
      <c r="E29" s="69">
        <v>245.136822</v>
      </c>
      <c r="F29" s="69">
        <v>256.83282200000002</v>
      </c>
      <c r="G29" s="69">
        <v>1132.2768100000001</v>
      </c>
      <c r="I29" s="45"/>
      <c r="J29" s="45"/>
      <c r="K29" s="119"/>
      <c r="L29" s="90"/>
      <c r="M29" s="90"/>
      <c r="N29" s="90"/>
      <c r="O29" s="90"/>
      <c r="P29" s="90"/>
      <c r="Q29" s="90"/>
      <c r="R29" s="7"/>
    </row>
    <row r="30" spans="1:18" ht="14.4" thickBot="1" x14ac:dyDescent="0.3">
      <c r="A30" s="46" t="s">
        <v>70</v>
      </c>
      <c r="B30" s="78">
        <v>21.059864999999999</v>
      </c>
      <c r="C30" s="78">
        <v>40.226891999999999</v>
      </c>
      <c r="D30" s="78">
        <v>21.147758</v>
      </c>
      <c r="E30" s="78">
        <v>34.582227000000003</v>
      </c>
      <c r="F30" s="78">
        <v>20.913291000000001</v>
      </c>
      <c r="G30" s="78">
        <v>137.93003299999998</v>
      </c>
      <c r="I30" s="45"/>
      <c r="J30" s="45"/>
      <c r="K30" s="118"/>
      <c r="L30" s="90"/>
      <c r="M30" s="90"/>
      <c r="N30" s="90"/>
      <c r="O30" s="90"/>
      <c r="P30" s="90"/>
      <c r="Q30" s="90"/>
      <c r="R30" s="7"/>
    </row>
    <row r="31" spans="1:18" ht="14.4" thickBot="1" x14ac:dyDescent="0.3">
      <c r="A31" s="79" t="s">
        <v>72</v>
      </c>
      <c r="B31" s="80">
        <v>14.025681693957836</v>
      </c>
      <c r="C31" s="80">
        <v>10.565135852629092</v>
      </c>
      <c r="D31" s="80">
        <v>21.274618550416129</v>
      </c>
      <c r="E31" s="80">
        <v>14.107316362288488</v>
      </c>
      <c r="F31" s="80">
        <v>8.142764167424053</v>
      </c>
      <c r="G31" s="80">
        <v>12.181653088876736</v>
      </c>
      <c r="I31" s="45"/>
      <c r="J31" s="45"/>
      <c r="K31" s="117"/>
      <c r="L31" s="117"/>
      <c r="M31" s="117"/>
      <c r="N31" s="117"/>
      <c r="O31" s="7"/>
      <c r="P31" s="7"/>
      <c r="Q31" s="7"/>
      <c r="R31" s="7"/>
    </row>
    <row r="32" spans="1:18" x14ac:dyDescent="0.25">
      <c r="I32" s="36"/>
      <c r="J32" s="36"/>
      <c r="K32" s="116"/>
      <c r="L32" s="116"/>
      <c r="M32" s="116"/>
      <c r="N32" s="116"/>
      <c r="O32" s="7"/>
      <c r="P32" s="7"/>
      <c r="Q32" s="7"/>
      <c r="R32" s="7"/>
    </row>
    <row r="33" spans="1:18" x14ac:dyDescent="0.25">
      <c r="I33" s="36"/>
      <c r="J33" s="36"/>
      <c r="K33" s="61"/>
      <c r="L33" s="61"/>
      <c r="M33" s="61"/>
      <c r="N33" s="61"/>
      <c r="O33" s="61"/>
      <c r="P33" s="61"/>
      <c r="Q33" s="61"/>
      <c r="R33" s="7"/>
    </row>
    <row r="34" spans="1:18" x14ac:dyDescent="0.25">
      <c r="A34" s="32" t="s">
        <v>103</v>
      </c>
      <c r="K34" s="61"/>
      <c r="L34" s="61"/>
      <c r="M34" s="61"/>
      <c r="N34" s="61"/>
      <c r="O34" s="61"/>
      <c r="P34" s="61"/>
      <c r="Q34" s="61"/>
      <c r="R34" s="7"/>
    </row>
    <row r="35" spans="1:18" ht="15" customHeight="1" x14ac:dyDescent="0.25">
      <c r="A35" s="182" t="s">
        <v>74</v>
      </c>
      <c r="B35" s="182"/>
      <c r="C35" s="182"/>
      <c r="D35" s="182"/>
      <c r="E35" s="182"/>
      <c r="F35" s="182"/>
      <c r="G35" s="182"/>
      <c r="K35" s="61"/>
      <c r="L35" s="61"/>
      <c r="M35" s="61"/>
      <c r="N35" s="61"/>
      <c r="O35" s="61"/>
      <c r="P35" s="61"/>
      <c r="Q35" s="61"/>
      <c r="R35" s="7"/>
    </row>
    <row r="36" spans="1:18" x14ac:dyDescent="0.25">
      <c r="A36" s="113"/>
      <c r="B36" s="113"/>
      <c r="C36" s="113"/>
      <c r="D36" s="113"/>
      <c r="E36" s="113"/>
      <c r="F36" s="113"/>
      <c r="G36" s="113"/>
      <c r="K36" s="116"/>
      <c r="L36" s="116"/>
      <c r="M36" s="116"/>
      <c r="N36" s="116"/>
      <c r="O36" s="7"/>
      <c r="P36" s="7"/>
      <c r="Q36" s="7"/>
      <c r="R36" s="7"/>
    </row>
    <row r="37" spans="1:18" x14ac:dyDescent="0.25">
      <c r="A37" s="32" t="s">
        <v>106</v>
      </c>
      <c r="B37" s="32"/>
      <c r="K37" s="61"/>
      <c r="L37" s="61"/>
      <c r="M37" s="61"/>
      <c r="N37" s="61"/>
      <c r="O37" s="61"/>
      <c r="P37" s="61"/>
      <c r="Q37" s="61"/>
      <c r="R37" s="7"/>
    </row>
    <row r="38" spans="1:18" x14ac:dyDescent="0.25">
      <c r="A38" s="70"/>
      <c r="B38" s="71" t="s">
        <v>5</v>
      </c>
      <c r="C38" s="71" t="s">
        <v>6</v>
      </c>
      <c r="D38" s="71" t="s">
        <v>7</v>
      </c>
      <c r="E38" s="71" t="s">
        <v>8</v>
      </c>
      <c r="F38" s="71" t="s">
        <v>9</v>
      </c>
      <c r="G38" s="72" t="s">
        <v>22</v>
      </c>
      <c r="K38" s="61"/>
      <c r="L38" s="61"/>
      <c r="M38" s="61"/>
      <c r="N38" s="61"/>
      <c r="O38" s="61"/>
      <c r="P38" s="61"/>
      <c r="Q38" s="61"/>
      <c r="R38" s="7"/>
    </row>
    <row r="39" spans="1:18" x14ac:dyDescent="0.25">
      <c r="A39" s="73" t="s">
        <v>23</v>
      </c>
      <c r="B39" s="1">
        <v>15</v>
      </c>
      <c r="C39" s="1">
        <v>27</v>
      </c>
      <c r="D39" s="1">
        <v>7</v>
      </c>
      <c r="E39" s="1">
        <v>13</v>
      </c>
      <c r="F39" s="1">
        <v>11</v>
      </c>
      <c r="G39" s="69">
        <v>73</v>
      </c>
      <c r="K39" s="118"/>
      <c r="L39" s="90"/>
      <c r="M39" s="90"/>
      <c r="N39" s="90"/>
      <c r="O39" s="90"/>
      <c r="P39" s="90"/>
      <c r="Q39" s="90"/>
      <c r="R39" s="7"/>
    </row>
    <row r="40" spans="1:18" ht="14.4" thickBot="1" x14ac:dyDescent="0.3">
      <c r="A40" s="76" t="s">
        <v>34</v>
      </c>
      <c r="B40" s="23">
        <v>1</v>
      </c>
      <c r="C40" s="23">
        <v>3</v>
      </c>
      <c r="D40" s="23">
        <v>1</v>
      </c>
      <c r="E40" s="23">
        <v>1</v>
      </c>
      <c r="F40" s="23">
        <v>1</v>
      </c>
      <c r="G40" s="78">
        <v>7</v>
      </c>
      <c r="K40" s="119"/>
      <c r="L40" s="90"/>
      <c r="M40" s="90"/>
      <c r="N40" s="90"/>
      <c r="O40" s="90"/>
      <c r="P40" s="90"/>
      <c r="Q40" s="90"/>
      <c r="R40" s="7"/>
    </row>
    <row r="41" spans="1:18" ht="14.4" thickBot="1" x14ac:dyDescent="0.3">
      <c r="A41" s="79" t="s">
        <v>71</v>
      </c>
      <c r="B41" s="80">
        <v>6.666666666666667</v>
      </c>
      <c r="C41" s="80">
        <v>11.111111111111111</v>
      </c>
      <c r="D41" s="80">
        <v>14.285714285714285</v>
      </c>
      <c r="E41" s="80">
        <v>7.6923076923076925</v>
      </c>
      <c r="F41" s="80">
        <v>9.0909090909090917</v>
      </c>
      <c r="G41" s="80">
        <v>9.5890410958904102</v>
      </c>
      <c r="K41" s="119"/>
      <c r="L41" s="90"/>
      <c r="M41" s="90"/>
      <c r="N41" s="90"/>
      <c r="O41" s="90"/>
      <c r="P41" s="90"/>
      <c r="Q41" s="90"/>
      <c r="R41" s="7"/>
    </row>
    <row r="42" spans="1:18" x14ac:dyDescent="0.25">
      <c r="C42" s="82"/>
      <c r="D42" s="82"/>
      <c r="E42" s="82"/>
      <c r="F42" s="82"/>
      <c r="G42" s="88"/>
      <c r="K42" s="118"/>
      <c r="L42" s="90"/>
      <c r="M42" s="90"/>
      <c r="N42" s="90"/>
      <c r="O42" s="90"/>
      <c r="P42" s="90"/>
      <c r="Q42" s="90"/>
      <c r="R42" s="7"/>
    </row>
    <row r="43" spans="1:18" x14ac:dyDescent="0.25">
      <c r="A43" s="32" t="s">
        <v>107</v>
      </c>
      <c r="C43" s="82"/>
      <c r="D43" s="82"/>
      <c r="E43" s="82"/>
      <c r="F43" s="82"/>
      <c r="G43" s="82"/>
      <c r="K43" s="119"/>
      <c r="L43" s="90"/>
      <c r="M43" s="90"/>
      <c r="N43" s="90"/>
      <c r="O43" s="90"/>
      <c r="P43" s="90"/>
      <c r="Q43" s="90"/>
      <c r="R43" s="7"/>
    </row>
    <row r="44" spans="1:18" x14ac:dyDescent="0.25">
      <c r="A44" s="70"/>
      <c r="B44" s="83" t="s">
        <v>5</v>
      </c>
      <c r="C44" s="71" t="s">
        <v>6</v>
      </c>
      <c r="D44" s="89" t="s">
        <v>7</v>
      </c>
      <c r="E44" s="89" t="s">
        <v>8</v>
      </c>
      <c r="F44" s="89" t="s">
        <v>9</v>
      </c>
      <c r="G44" s="72" t="s">
        <v>22</v>
      </c>
      <c r="K44" s="119"/>
      <c r="L44" s="90"/>
      <c r="M44" s="90"/>
      <c r="N44" s="90"/>
      <c r="O44" s="90"/>
      <c r="P44" s="90"/>
      <c r="Q44" s="90"/>
      <c r="R44" s="7"/>
    </row>
    <row r="45" spans="1:18" x14ac:dyDescent="0.25">
      <c r="A45" s="43" t="s">
        <v>69</v>
      </c>
      <c r="B45" s="69">
        <v>159.51036099999999</v>
      </c>
      <c r="C45" s="69">
        <v>311.15632799999997</v>
      </c>
      <c r="D45" s="69">
        <v>76.437449000000001</v>
      </c>
      <c r="E45" s="69">
        <v>122.32057500000001</v>
      </c>
      <c r="F45" s="69">
        <v>114.67926199999999</v>
      </c>
      <c r="G45" s="69">
        <v>784.10397499999988</v>
      </c>
      <c r="K45" s="118"/>
      <c r="L45" s="90"/>
      <c r="M45" s="90"/>
      <c r="N45" s="90"/>
      <c r="O45" s="90"/>
      <c r="P45" s="90"/>
      <c r="Q45" s="90"/>
      <c r="R45" s="7"/>
    </row>
    <row r="46" spans="1:18" ht="14.4" thickBot="1" x14ac:dyDescent="0.3">
      <c r="A46" s="68" t="s">
        <v>70</v>
      </c>
      <c r="B46" s="86">
        <v>7.0492049999999997</v>
      </c>
      <c r="C46" s="86">
        <v>34.044983000000002</v>
      </c>
      <c r="D46" s="86">
        <v>7.486154</v>
      </c>
      <c r="E46" s="86">
        <v>11.952</v>
      </c>
      <c r="F46" s="86">
        <v>11.476800000000001</v>
      </c>
      <c r="G46" s="69">
        <v>72.009141999999997</v>
      </c>
      <c r="K46" s="118"/>
      <c r="L46" s="90"/>
      <c r="M46" s="90"/>
      <c r="N46" s="90"/>
      <c r="O46" s="90"/>
      <c r="P46" s="90"/>
      <c r="Q46" s="90"/>
      <c r="R46" s="7"/>
    </row>
    <row r="47" spans="1:18" ht="14.4" thickBot="1" x14ac:dyDescent="0.3">
      <c r="A47" s="79" t="s">
        <v>72</v>
      </c>
      <c r="B47" s="80">
        <v>4.4192771904014441</v>
      </c>
      <c r="C47" s="80">
        <v>10.941440021107333</v>
      </c>
      <c r="D47" s="80">
        <v>9.7938302467420115</v>
      </c>
      <c r="E47" s="80">
        <v>9.7710462855492626</v>
      </c>
      <c r="F47" s="80">
        <v>10.007737929112242</v>
      </c>
      <c r="G47" s="80">
        <v>9.1836215981432829</v>
      </c>
      <c r="K47" s="7"/>
      <c r="L47" s="7"/>
      <c r="M47" s="7"/>
      <c r="N47" s="7"/>
      <c r="O47" s="7"/>
      <c r="P47" s="7"/>
      <c r="Q47" s="7"/>
      <c r="R47" s="7"/>
    </row>
    <row r="48" spans="1:18" x14ac:dyDescent="0.25">
      <c r="K48" s="7"/>
      <c r="L48" s="7"/>
      <c r="M48" s="7"/>
      <c r="N48" s="7"/>
      <c r="O48" s="7"/>
      <c r="P48" s="7"/>
      <c r="Q48" s="7"/>
      <c r="R48" s="7"/>
    </row>
    <row r="49" spans="11:18" x14ac:dyDescent="0.25">
      <c r="K49" s="7"/>
      <c r="L49" s="7"/>
      <c r="M49" s="7"/>
      <c r="N49" s="7"/>
      <c r="O49" s="7"/>
      <c r="P49" s="7"/>
      <c r="Q49" s="7"/>
      <c r="R49" s="7"/>
    </row>
    <row r="50" spans="11:18" x14ac:dyDescent="0.25">
      <c r="K50" s="7"/>
      <c r="L50" s="7"/>
      <c r="M50" s="7"/>
      <c r="N50" s="7"/>
      <c r="O50" s="7"/>
      <c r="P50" s="7"/>
      <c r="Q50" s="7"/>
      <c r="R50" s="7"/>
    </row>
    <row r="51" spans="11:18" x14ac:dyDescent="0.25">
      <c r="K51" s="40"/>
      <c r="L51" s="61"/>
      <c r="M51" s="61"/>
      <c r="N51" s="61"/>
      <c r="O51" s="61"/>
      <c r="P51" s="61"/>
      <c r="Q51" s="61"/>
      <c r="R51" s="7"/>
    </row>
    <row r="52" spans="11:18" x14ac:dyDescent="0.25">
      <c r="K52" s="61"/>
      <c r="L52" s="94"/>
      <c r="M52" s="94"/>
      <c r="N52" s="94"/>
      <c r="O52" s="94"/>
      <c r="P52" s="94"/>
      <c r="Q52" s="94"/>
      <c r="R52" s="7"/>
    </row>
    <row r="53" spans="11:18" x14ac:dyDescent="0.25">
      <c r="K53" s="61"/>
      <c r="L53" s="94"/>
      <c r="M53" s="94"/>
      <c r="N53" s="94"/>
      <c r="O53" s="94"/>
      <c r="P53" s="94"/>
      <c r="Q53" s="94"/>
      <c r="R53" s="7"/>
    </row>
    <row r="54" spans="11:18" x14ac:dyDescent="0.25">
      <c r="K54" s="61"/>
      <c r="L54" s="94"/>
      <c r="M54" s="94"/>
      <c r="N54" s="94"/>
      <c r="O54" s="94"/>
      <c r="P54" s="94"/>
      <c r="Q54" s="94"/>
      <c r="R54" s="7"/>
    </row>
    <row r="55" spans="11:18" x14ac:dyDescent="0.25">
      <c r="K55" s="61"/>
      <c r="L55" s="94"/>
      <c r="M55" s="94"/>
      <c r="N55" s="94"/>
      <c r="O55" s="94"/>
      <c r="P55" s="94"/>
      <c r="Q55" s="94"/>
      <c r="R55" s="7"/>
    </row>
    <row r="56" spans="11:18" x14ac:dyDescent="0.25">
      <c r="K56" s="7"/>
      <c r="L56" s="7"/>
      <c r="M56" s="7"/>
      <c r="N56" s="7"/>
      <c r="O56" s="7"/>
      <c r="P56" s="7"/>
      <c r="Q56" s="7"/>
      <c r="R56" s="7"/>
    </row>
    <row r="57" spans="11:18" x14ac:dyDescent="0.25">
      <c r="K57" s="7"/>
      <c r="L57" s="7"/>
      <c r="M57" s="7"/>
      <c r="N57" s="7"/>
      <c r="O57" s="7"/>
      <c r="P57" s="7"/>
      <c r="Q57" s="7"/>
      <c r="R57" s="7"/>
    </row>
    <row r="58" spans="11:18" x14ac:dyDescent="0.25">
      <c r="K58" s="7"/>
      <c r="L58" s="7"/>
      <c r="M58" s="7"/>
      <c r="N58" s="7"/>
      <c r="O58" s="7"/>
      <c r="P58" s="7"/>
      <c r="Q58" s="7"/>
      <c r="R58" s="7"/>
    </row>
    <row r="59" spans="11:18" x14ac:dyDescent="0.25">
      <c r="K59" s="7"/>
      <c r="L59" s="7"/>
      <c r="M59" s="7"/>
      <c r="N59" s="7"/>
      <c r="O59" s="7"/>
      <c r="P59" s="7"/>
      <c r="Q59" s="7"/>
      <c r="R59" s="7"/>
    </row>
    <row r="60" spans="11:18" x14ac:dyDescent="0.25">
      <c r="K60" s="61"/>
      <c r="L60" s="61"/>
      <c r="M60" s="61"/>
      <c r="N60" s="61"/>
      <c r="O60" s="61"/>
      <c r="P60" s="61"/>
      <c r="Q60" s="61"/>
      <c r="R60" s="7"/>
    </row>
    <row r="61" spans="11:18" x14ac:dyDescent="0.25">
      <c r="K61" s="61"/>
      <c r="L61" s="61"/>
      <c r="M61" s="61"/>
      <c r="N61" s="61"/>
      <c r="O61" s="61"/>
      <c r="P61" s="61"/>
      <c r="Q61" s="61"/>
      <c r="R61" s="7"/>
    </row>
    <row r="62" spans="11:18" x14ac:dyDescent="0.25">
      <c r="K62" s="118"/>
      <c r="L62" s="90"/>
      <c r="M62" s="90"/>
      <c r="N62" s="90"/>
      <c r="O62" s="90"/>
      <c r="P62" s="90"/>
      <c r="Q62" s="90"/>
      <c r="R62" s="7"/>
    </row>
    <row r="63" spans="11:18" x14ac:dyDescent="0.25">
      <c r="K63" s="119"/>
      <c r="L63" s="90"/>
      <c r="M63" s="90"/>
      <c r="N63" s="90"/>
      <c r="O63" s="90"/>
      <c r="P63" s="90"/>
      <c r="Q63" s="90"/>
      <c r="R63" s="7"/>
    </row>
    <row r="64" spans="11:18" x14ac:dyDescent="0.25">
      <c r="K64" s="120"/>
      <c r="L64" s="90"/>
      <c r="M64" s="90"/>
      <c r="N64" s="90"/>
      <c r="O64" s="90"/>
      <c r="P64" s="90"/>
      <c r="Q64" s="90"/>
      <c r="R64" s="7"/>
    </row>
    <row r="65" spans="11:18" x14ac:dyDescent="0.25">
      <c r="K65" s="120"/>
      <c r="L65" s="90"/>
      <c r="M65" s="90"/>
      <c r="N65" s="90"/>
      <c r="O65" s="90"/>
      <c r="P65" s="90"/>
      <c r="Q65" s="90"/>
      <c r="R65" s="7"/>
    </row>
    <row r="66" spans="11:18" x14ac:dyDescent="0.25">
      <c r="K66" s="120"/>
      <c r="L66" s="90"/>
      <c r="M66" s="90"/>
      <c r="N66" s="90"/>
      <c r="O66" s="90"/>
      <c r="P66" s="90"/>
      <c r="Q66" s="90"/>
      <c r="R66" s="7"/>
    </row>
    <row r="67" spans="11:18" x14ac:dyDescent="0.25">
      <c r="K67" s="120"/>
      <c r="L67" s="90"/>
      <c r="M67" s="90"/>
      <c r="N67" s="90"/>
      <c r="O67" s="90"/>
      <c r="P67" s="90"/>
      <c r="Q67" s="90"/>
      <c r="R67" s="7"/>
    </row>
    <row r="68" spans="11:18" x14ac:dyDescent="0.25">
      <c r="K68" s="119"/>
      <c r="L68" s="90"/>
      <c r="M68" s="90"/>
      <c r="N68" s="90"/>
      <c r="O68" s="90"/>
      <c r="P68" s="90"/>
      <c r="Q68" s="90"/>
      <c r="R68" s="7"/>
    </row>
    <row r="69" spans="11:18" x14ac:dyDescent="0.25">
      <c r="K69" s="120"/>
      <c r="L69" s="90"/>
      <c r="M69" s="90"/>
      <c r="N69" s="90"/>
      <c r="O69" s="90"/>
      <c r="P69" s="90"/>
      <c r="Q69" s="90"/>
      <c r="R69" s="7"/>
    </row>
    <row r="70" spans="11:18" x14ac:dyDescent="0.25">
      <c r="K70" s="120"/>
      <c r="L70" s="90"/>
      <c r="M70" s="90"/>
      <c r="N70" s="90"/>
      <c r="O70" s="90"/>
      <c r="P70" s="90"/>
      <c r="Q70" s="90"/>
      <c r="R70" s="7"/>
    </row>
    <row r="71" spans="11:18" x14ac:dyDescent="0.25">
      <c r="K71" s="120"/>
      <c r="L71" s="90"/>
      <c r="M71" s="90"/>
      <c r="N71" s="90"/>
      <c r="O71" s="90"/>
      <c r="P71" s="90"/>
      <c r="Q71" s="90"/>
      <c r="R71" s="7"/>
    </row>
    <row r="72" spans="11:18" x14ac:dyDescent="0.25">
      <c r="K72" s="120"/>
      <c r="L72" s="90"/>
      <c r="M72" s="90"/>
      <c r="N72" s="90"/>
      <c r="O72" s="90"/>
      <c r="P72" s="90"/>
      <c r="Q72" s="90"/>
      <c r="R72" s="7"/>
    </row>
    <row r="73" spans="11:18" x14ac:dyDescent="0.25">
      <c r="K73" s="118"/>
      <c r="L73" s="90"/>
      <c r="M73" s="90"/>
      <c r="N73" s="90"/>
      <c r="O73" s="90"/>
      <c r="P73" s="90"/>
      <c r="Q73" s="90"/>
      <c r="R73" s="7"/>
    </row>
    <row r="74" spans="11:18" x14ac:dyDescent="0.25">
      <c r="K74" s="118"/>
      <c r="L74" s="90"/>
      <c r="M74" s="90"/>
      <c r="N74" s="90"/>
      <c r="O74" s="90"/>
      <c r="P74" s="90"/>
      <c r="Q74" s="90"/>
      <c r="R74" s="7"/>
    </row>
    <row r="75" spans="11:18" x14ac:dyDescent="0.25">
      <c r="K75" s="118"/>
      <c r="L75" s="90"/>
      <c r="M75" s="90"/>
      <c r="N75" s="90"/>
      <c r="O75" s="90"/>
      <c r="P75" s="90"/>
      <c r="Q75" s="90"/>
      <c r="R75" s="7"/>
    </row>
    <row r="76" spans="11:18" x14ac:dyDescent="0.25">
      <c r="K76" s="118"/>
      <c r="L76" s="90"/>
      <c r="M76" s="90"/>
      <c r="N76" s="90"/>
      <c r="O76" s="90"/>
      <c r="P76" s="90"/>
      <c r="Q76" s="90"/>
      <c r="R76" s="7"/>
    </row>
    <row r="77" spans="11:18" x14ac:dyDescent="0.25">
      <c r="K77" s="118"/>
      <c r="L77" s="90"/>
      <c r="M77" s="90"/>
      <c r="N77" s="90"/>
      <c r="O77" s="90"/>
      <c r="P77" s="90"/>
      <c r="Q77" s="90"/>
      <c r="R77" s="7"/>
    </row>
    <row r="78" spans="11:18" x14ac:dyDescent="0.25">
      <c r="K78" s="118"/>
      <c r="L78" s="90"/>
      <c r="M78" s="90"/>
      <c r="N78" s="90"/>
      <c r="O78" s="90"/>
      <c r="P78" s="90"/>
      <c r="Q78" s="90"/>
      <c r="R78" s="7"/>
    </row>
    <row r="79" spans="11:18" x14ac:dyDescent="0.25">
      <c r="K79" s="118"/>
      <c r="L79" s="90"/>
      <c r="M79" s="90"/>
      <c r="N79" s="90"/>
      <c r="O79" s="90"/>
      <c r="P79" s="90"/>
      <c r="Q79" s="90"/>
      <c r="R79" s="7"/>
    </row>
    <row r="80" spans="11:18" x14ac:dyDescent="0.25">
      <c r="K80" s="118"/>
      <c r="L80" s="90"/>
      <c r="M80" s="90"/>
      <c r="N80" s="90"/>
      <c r="O80" s="90"/>
      <c r="P80" s="90"/>
      <c r="Q80" s="90"/>
      <c r="R80" s="7"/>
    </row>
    <row r="81" spans="11:18" x14ac:dyDescent="0.25">
      <c r="K81" s="7"/>
      <c r="L81" s="7"/>
      <c r="M81" s="7"/>
      <c r="N81" s="7"/>
      <c r="O81" s="7"/>
      <c r="P81" s="7"/>
      <c r="Q81" s="7"/>
      <c r="R81" s="7"/>
    </row>
    <row r="82" spans="11:18" x14ac:dyDescent="0.25">
      <c r="K82" s="7"/>
      <c r="L82" s="7"/>
      <c r="M82" s="7"/>
      <c r="N82" s="7"/>
      <c r="O82" s="7"/>
      <c r="P82" s="7"/>
      <c r="Q82" s="7"/>
      <c r="R82" s="7"/>
    </row>
    <row r="83" spans="11:18" x14ac:dyDescent="0.25">
      <c r="K83" s="40"/>
      <c r="L83" s="61"/>
      <c r="M83" s="61"/>
      <c r="N83" s="61"/>
      <c r="O83" s="61"/>
      <c r="P83" s="61"/>
      <c r="Q83" s="61"/>
      <c r="R83" s="7"/>
    </row>
    <row r="84" spans="11:18" x14ac:dyDescent="0.25">
      <c r="K84" s="61"/>
      <c r="L84" s="94"/>
      <c r="M84" s="94"/>
      <c r="N84" s="94"/>
      <c r="O84" s="94"/>
      <c r="P84" s="94"/>
      <c r="Q84" s="94"/>
      <c r="R84" s="7"/>
    </row>
    <row r="85" spans="11:18" x14ac:dyDescent="0.25">
      <c r="K85" s="61"/>
      <c r="L85" s="94"/>
      <c r="M85" s="94"/>
      <c r="N85" s="94"/>
      <c r="O85" s="94"/>
      <c r="P85" s="94"/>
      <c r="Q85" s="94"/>
      <c r="R85" s="7"/>
    </row>
    <row r="86" spans="11:18" x14ac:dyDescent="0.25">
      <c r="K86" s="61"/>
      <c r="L86" s="94"/>
      <c r="M86" s="94"/>
      <c r="N86" s="94"/>
      <c r="O86" s="94"/>
      <c r="P86" s="94"/>
      <c r="Q86" s="94"/>
      <c r="R86" s="7"/>
    </row>
    <row r="87" spans="11:18" x14ac:dyDescent="0.25">
      <c r="K87" s="61"/>
      <c r="L87" s="94"/>
      <c r="M87" s="94"/>
      <c r="N87" s="94"/>
      <c r="O87" s="94"/>
      <c r="P87" s="94"/>
      <c r="Q87" s="94"/>
      <c r="R87" s="7"/>
    </row>
    <row r="88" spans="11:18" x14ac:dyDescent="0.25">
      <c r="K88" s="7"/>
      <c r="L88" s="7"/>
      <c r="M88" s="7"/>
      <c r="N88" s="7"/>
      <c r="O88" s="7"/>
      <c r="P88" s="7"/>
      <c r="Q88" s="7"/>
      <c r="R88" s="7"/>
    </row>
    <row r="89" spans="11:18" x14ac:dyDescent="0.25">
      <c r="K89" s="7"/>
      <c r="L89" s="7"/>
      <c r="M89" s="7"/>
      <c r="N89" s="7"/>
      <c r="O89" s="7"/>
      <c r="P89" s="7"/>
      <c r="Q89" s="7"/>
      <c r="R89" s="7"/>
    </row>
    <row r="90" spans="11:18" x14ac:dyDescent="0.25">
      <c r="K90" s="7"/>
      <c r="L90" s="7"/>
      <c r="M90" s="7"/>
      <c r="N90" s="7"/>
      <c r="O90" s="7"/>
      <c r="P90" s="7"/>
      <c r="Q90" s="7"/>
      <c r="R90" s="7"/>
    </row>
    <row r="91" spans="11:18" x14ac:dyDescent="0.25">
      <c r="K91" s="7"/>
      <c r="L91" s="7"/>
      <c r="M91" s="7"/>
      <c r="N91" s="7"/>
      <c r="O91" s="7"/>
      <c r="P91" s="7"/>
      <c r="Q91" s="7"/>
      <c r="R91" s="7"/>
    </row>
    <row r="92" spans="11:18" x14ac:dyDescent="0.25">
      <c r="K92" s="90"/>
      <c r="L92" s="90"/>
      <c r="M92" s="90"/>
      <c r="N92" s="90"/>
      <c r="O92" s="90"/>
      <c r="P92" s="90"/>
      <c r="Q92" s="90"/>
      <c r="R92" s="7"/>
    </row>
    <row r="93" spans="11:18" x14ac:dyDescent="0.25">
      <c r="K93" s="90"/>
      <c r="L93" s="90"/>
      <c r="M93" s="90"/>
      <c r="N93" s="90"/>
      <c r="O93" s="90"/>
      <c r="P93" s="90"/>
      <c r="Q93" s="90"/>
      <c r="R93" s="7"/>
    </row>
    <row r="94" spans="11:18" x14ac:dyDescent="0.25">
      <c r="K94" s="114"/>
      <c r="L94" s="90"/>
      <c r="M94" s="90"/>
      <c r="N94" s="90"/>
      <c r="O94" s="90"/>
      <c r="P94" s="90"/>
      <c r="Q94" s="90"/>
      <c r="R94" s="7"/>
    </row>
    <row r="95" spans="11:18" x14ac:dyDescent="0.25">
      <c r="K95" s="115"/>
      <c r="L95" s="90"/>
      <c r="M95" s="90"/>
      <c r="N95" s="90"/>
      <c r="O95" s="90"/>
      <c r="P95" s="90"/>
      <c r="Q95" s="90"/>
      <c r="R95" s="7"/>
    </row>
    <row r="96" spans="11:18" x14ac:dyDescent="0.25">
      <c r="K96" s="121"/>
      <c r="L96" s="90"/>
      <c r="M96" s="90"/>
      <c r="N96" s="90"/>
      <c r="O96" s="90"/>
      <c r="P96" s="90"/>
      <c r="Q96" s="90"/>
      <c r="R96" s="7"/>
    </row>
    <row r="97" spans="11:18" x14ac:dyDescent="0.25">
      <c r="K97" s="121"/>
      <c r="L97" s="90"/>
      <c r="M97" s="90"/>
      <c r="N97" s="90"/>
      <c r="O97" s="90"/>
      <c r="P97" s="90"/>
      <c r="Q97" s="90"/>
      <c r="R97" s="7"/>
    </row>
    <row r="98" spans="11:18" x14ac:dyDescent="0.25">
      <c r="K98" s="121"/>
      <c r="L98" s="90"/>
      <c r="M98" s="90"/>
      <c r="N98" s="90"/>
      <c r="O98" s="90"/>
      <c r="P98" s="90"/>
      <c r="Q98" s="90"/>
      <c r="R98" s="7"/>
    </row>
    <row r="99" spans="11:18" x14ac:dyDescent="0.25">
      <c r="K99" s="121"/>
      <c r="L99" s="90"/>
      <c r="M99" s="90"/>
      <c r="N99" s="90"/>
      <c r="O99" s="90"/>
      <c r="P99" s="90"/>
      <c r="Q99" s="90"/>
      <c r="R99" s="7"/>
    </row>
    <row r="100" spans="11:18" x14ac:dyDescent="0.25">
      <c r="K100" s="115"/>
      <c r="L100" s="90"/>
      <c r="M100" s="90"/>
      <c r="N100" s="90"/>
      <c r="O100" s="90"/>
      <c r="P100" s="90"/>
      <c r="Q100" s="90"/>
      <c r="R100" s="7"/>
    </row>
    <row r="101" spans="11:18" x14ac:dyDescent="0.25">
      <c r="K101" s="121"/>
      <c r="L101" s="90"/>
      <c r="M101" s="90"/>
      <c r="N101" s="90"/>
      <c r="O101" s="90"/>
      <c r="P101" s="90"/>
      <c r="Q101" s="90"/>
      <c r="R101" s="7"/>
    </row>
    <row r="102" spans="11:18" x14ac:dyDescent="0.25">
      <c r="K102" s="121"/>
      <c r="L102" s="90"/>
      <c r="M102" s="90"/>
      <c r="N102" s="90"/>
      <c r="O102" s="90"/>
      <c r="P102" s="90"/>
      <c r="Q102" s="90"/>
      <c r="R102" s="7"/>
    </row>
    <row r="103" spans="11:18" x14ac:dyDescent="0.25">
      <c r="K103" s="121"/>
      <c r="L103" s="90"/>
      <c r="M103" s="90"/>
      <c r="N103" s="90"/>
      <c r="O103" s="90"/>
      <c r="P103" s="90"/>
      <c r="Q103" s="90"/>
      <c r="R103" s="7"/>
    </row>
    <row r="104" spans="11:18" x14ac:dyDescent="0.25">
      <c r="K104" s="121"/>
      <c r="L104" s="90"/>
      <c r="M104" s="90"/>
      <c r="N104" s="90"/>
      <c r="O104" s="90"/>
      <c r="P104" s="90"/>
      <c r="Q104" s="90"/>
      <c r="R104" s="7"/>
    </row>
    <row r="105" spans="11:18" x14ac:dyDescent="0.25">
      <c r="K105" s="114"/>
      <c r="L105" s="90"/>
      <c r="M105" s="90"/>
      <c r="N105" s="90"/>
      <c r="O105" s="90"/>
      <c r="P105" s="90"/>
      <c r="Q105" s="90"/>
      <c r="R105" s="7"/>
    </row>
    <row r="106" spans="11:18" x14ac:dyDescent="0.25">
      <c r="K106" s="114"/>
      <c r="L106" s="90"/>
      <c r="M106" s="90"/>
      <c r="N106" s="90"/>
      <c r="O106" s="90"/>
      <c r="P106" s="90"/>
      <c r="Q106" s="90"/>
      <c r="R106" s="7"/>
    </row>
    <row r="107" spans="11:18" x14ac:dyDescent="0.25">
      <c r="K107" s="114"/>
      <c r="L107" s="90"/>
      <c r="M107" s="90"/>
      <c r="N107" s="90"/>
      <c r="O107" s="90"/>
      <c r="P107" s="90"/>
      <c r="Q107" s="90"/>
      <c r="R107" s="7"/>
    </row>
    <row r="108" spans="11:18" x14ac:dyDescent="0.25">
      <c r="K108" s="114"/>
      <c r="L108" s="90"/>
      <c r="M108" s="90"/>
      <c r="N108" s="90"/>
      <c r="O108" s="90"/>
      <c r="P108" s="90"/>
      <c r="Q108" s="90"/>
      <c r="R108" s="7"/>
    </row>
    <row r="109" spans="11:18" x14ac:dyDescent="0.25">
      <c r="K109" s="114"/>
      <c r="L109" s="90"/>
      <c r="M109" s="90"/>
      <c r="N109" s="90"/>
      <c r="O109" s="90"/>
      <c r="P109" s="90"/>
      <c r="Q109" s="90"/>
      <c r="R109" s="7"/>
    </row>
    <row r="110" spans="11:18" x14ac:dyDescent="0.25">
      <c r="K110" s="114"/>
      <c r="L110" s="90"/>
      <c r="M110" s="90"/>
      <c r="N110" s="90"/>
      <c r="O110" s="90"/>
      <c r="P110" s="90"/>
      <c r="Q110" s="90"/>
      <c r="R110" s="7"/>
    </row>
    <row r="111" spans="11:18" x14ac:dyDescent="0.25">
      <c r="K111" s="114"/>
      <c r="L111" s="90"/>
      <c r="M111" s="90"/>
      <c r="N111" s="90"/>
      <c r="O111" s="90"/>
      <c r="P111" s="90"/>
      <c r="Q111" s="90"/>
      <c r="R111" s="7"/>
    </row>
    <row r="112" spans="11:18" x14ac:dyDescent="0.25">
      <c r="K112" s="114"/>
      <c r="L112" s="90"/>
      <c r="M112" s="90"/>
      <c r="N112" s="90"/>
      <c r="O112" s="90"/>
      <c r="P112" s="90"/>
      <c r="Q112" s="90"/>
      <c r="R112" s="7"/>
    </row>
    <row r="113" spans="11:18" x14ac:dyDescent="0.25">
      <c r="K113" s="61"/>
      <c r="L113" s="61"/>
      <c r="M113" s="61"/>
      <c r="N113" s="61"/>
      <c r="O113" s="61"/>
      <c r="P113" s="61"/>
      <c r="Q113" s="61"/>
      <c r="R113" s="7"/>
    </row>
    <row r="114" spans="11:18" x14ac:dyDescent="0.25">
      <c r="K114" s="7"/>
      <c r="L114" s="7"/>
      <c r="M114" s="7"/>
      <c r="N114" s="7"/>
      <c r="O114" s="7"/>
      <c r="P114" s="7"/>
      <c r="Q114" s="7"/>
      <c r="R114" s="7"/>
    </row>
    <row r="115" spans="11:18" x14ac:dyDescent="0.25">
      <c r="K115" s="40"/>
      <c r="L115" s="61"/>
      <c r="M115" s="61"/>
      <c r="N115" s="61"/>
      <c r="O115" s="61"/>
      <c r="P115" s="61"/>
      <c r="Q115" s="61"/>
      <c r="R115" s="7"/>
    </row>
    <row r="116" spans="11:18" x14ac:dyDescent="0.25">
      <c r="K116" s="61"/>
      <c r="L116" s="94"/>
      <c r="M116" s="94"/>
      <c r="N116" s="94"/>
      <c r="O116" s="94"/>
      <c r="P116" s="94"/>
      <c r="Q116" s="94"/>
      <c r="R116" s="7"/>
    </row>
    <row r="117" spans="11:18" x14ac:dyDescent="0.25">
      <c r="K117" s="61"/>
      <c r="L117" s="94"/>
      <c r="M117" s="94"/>
      <c r="N117" s="94"/>
      <c r="O117" s="94"/>
      <c r="P117" s="94"/>
      <c r="Q117" s="94"/>
      <c r="R117" s="7"/>
    </row>
    <row r="118" spans="11:18" x14ac:dyDescent="0.25">
      <c r="K118" s="61"/>
      <c r="L118" s="94"/>
      <c r="M118" s="94"/>
      <c r="N118" s="94"/>
      <c r="O118" s="94"/>
      <c r="P118" s="94"/>
      <c r="Q118" s="94"/>
      <c r="R118" s="7"/>
    </row>
    <row r="119" spans="11:18" x14ac:dyDescent="0.25">
      <c r="K119" s="61"/>
      <c r="L119" s="94"/>
      <c r="M119" s="94"/>
      <c r="N119" s="94"/>
      <c r="O119" s="94"/>
      <c r="P119" s="94"/>
      <c r="Q119" s="94"/>
      <c r="R119" s="7"/>
    </row>
    <row r="120" spans="11:18" x14ac:dyDescent="0.25">
      <c r="K120" s="7"/>
      <c r="L120" s="7"/>
      <c r="M120" s="7"/>
      <c r="N120" s="7"/>
      <c r="O120" s="7"/>
      <c r="P120" s="7"/>
      <c r="Q120" s="7"/>
      <c r="R120" s="7"/>
    </row>
    <row r="121" spans="11:18" x14ac:dyDescent="0.25">
      <c r="K121" s="7"/>
      <c r="L121" s="7"/>
      <c r="M121" s="7"/>
      <c r="N121" s="7"/>
      <c r="O121" s="7"/>
      <c r="P121" s="7"/>
      <c r="Q121" s="7"/>
      <c r="R121" s="7"/>
    </row>
    <row r="122" spans="11:18" x14ac:dyDescent="0.25">
      <c r="K122" s="7"/>
      <c r="L122" s="7"/>
      <c r="M122" s="7"/>
      <c r="N122" s="7"/>
      <c r="O122" s="7"/>
      <c r="P122" s="7"/>
      <c r="Q122" s="7"/>
      <c r="R122" s="7"/>
    </row>
  </sheetData>
  <mergeCells count="4">
    <mergeCell ref="A19:G19"/>
    <mergeCell ref="A35:G35"/>
    <mergeCell ref="D2:J2"/>
    <mergeCell ref="A4: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zoomScale="75" zoomScaleNormal="75" workbookViewId="0">
      <selection activeCell="F8" sqref="F8"/>
    </sheetView>
  </sheetViews>
  <sheetFormatPr defaultRowHeight="13.8" x14ac:dyDescent="0.25"/>
  <cols>
    <col min="1" max="1" width="30.44140625" style="29" customWidth="1"/>
    <col min="2" max="7" width="9.33203125" style="29" customWidth="1"/>
    <col min="8" max="8" width="9.109375" style="29"/>
    <col min="9" max="9" width="20.109375" style="29" bestFit="1" customWidth="1"/>
    <col min="10" max="10" width="15.33203125" style="29" bestFit="1" customWidth="1"/>
    <col min="11" max="11" width="9.5546875" style="29" bestFit="1" customWidth="1"/>
    <col min="12" max="256" width="9.109375" style="29"/>
    <col min="257" max="257" width="28.88671875" style="29" customWidth="1"/>
    <col min="258" max="263" width="9.33203125" style="29" customWidth="1"/>
    <col min="264" max="512" width="9.109375" style="29"/>
    <col min="513" max="513" width="28.88671875" style="29" customWidth="1"/>
    <col min="514" max="519" width="9.33203125" style="29" customWidth="1"/>
    <col min="520" max="768" width="9.109375" style="29"/>
    <col min="769" max="769" width="28.88671875" style="29" customWidth="1"/>
    <col min="770" max="775" width="9.33203125" style="29" customWidth="1"/>
    <col min="776" max="1024" width="9.109375" style="29"/>
    <col min="1025" max="1025" width="28.88671875" style="29" customWidth="1"/>
    <col min="1026" max="1031" width="9.33203125" style="29" customWidth="1"/>
    <col min="1032" max="1280" width="9.109375" style="29"/>
    <col min="1281" max="1281" width="28.88671875" style="29" customWidth="1"/>
    <col min="1282" max="1287" width="9.33203125" style="29" customWidth="1"/>
    <col min="1288" max="1536" width="9.109375" style="29"/>
    <col min="1537" max="1537" width="28.88671875" style="29" customWidth="1"/>
    <col min="1538" max="1543" width="9.33203125" style="29" customWidth="1"/>
    <col min="1544" max="1792" width="9.109375" style="29"/>
    <col min="1793" max="1793" width="28.88671875" style="29" customWidth="1"/>
    <col min="1794" max="1799" width="9.33203125" style="29" customWidth="1"/>
    <col min="1800" max="2048" width="9.109375" style="29"/>
    <col min="2049" max="2049" width="28.88671875" style="29" customWidth="1"/>
    <col min="2050" max="2055" width="9.33203125" style="29" customWidth="1"/>
    <col min="2056" max="2304" width="9.109375" style="29"/>
    <col min="2305" max="2305" width="28.88671875" style="29" customWidth="1"/>
    <col min="2306" max="2311" width="9.33203125" style="29" customWidth="1"/>
    <col min="2312" max="2560" width="9.109375" style="29"/>
    <col min="2561" max="2561" width="28.88671875" style="29" customWidth="1"/>
    <col min="2562" max="2567" width="9.33203125" style="29" customWidth="1"/>
    <col min="2568" max="2816" width="9.109375" style="29"/>
    <col min="2817" max="2817" width="28.88671875" style="29" customWidth="1"/>
    <col min="2818" max="2823" width="9.33203125" style="29" customWidth="1"/>
    <col min="2824" max="3072" width="9.109375" style="29"/>
    <col min="3073" max="3073" width="28.88671875" style="29" customWidth="1"/>
    <col min="3074" max="3079" width="9.33203125" style="29" customWidth="1"/>
    <col min="3080" max="3328" width="9.109375" style="29"/>
    <col min="3329" max="3329" width="28.88671875" style="29" customWidth="1"/>
    <col min="3330" max="3335" width="9.33203125" style="29" customWidth="1"/>
    <col min="3336" max="3584" width="9.109375" style="29"/>
    <col min="3585" max="3585" width="28.88671875" style="29" customWidth="1"/>
    <col min="3586" max="3591" width="9.33203125" style="29" customWidth="1"/>
    <col min="3592" max="3840" width="9.109375" style="29"/>
    <col min="3841" max="3841" width="28.88671875" style="29" customWidth="1"/>
    <col min="3842" max="3847" width="9.33203125" style="29" customWidth="1"/>
    <col min="3848" max="4096" width="9.109375" style="29"/>
    <col min="4097" max="4097" width="28.88671875" style="29" customWidth="1"/>
    <col min="4098" max="4103" width="9.33203125" style="29" customWidth="1"/>
    <col min="4104" max="4352" width="9.109375" style="29"/>
    <col min="4353" max="4353" width="28.88671875" style="29" customWidth="1"/>
    <col min="4354" max="4359" width="9.33203125" style="29" customWidth="1"/>
    <col min="4360" max="4608" width="9.109375" style="29"/>
    <col min="4609" max="4609" width="28.88671875" style="29" customWidth="1"/>
    <col min="4610" max="4615" width="9.33203125" style="29" customWidth="1"/>
    <col min="4616" max="4864" width="9.109375" style="29"/>
    <col min="4865" max="4865" width="28.88671875" style="29" customWidth="1"/>
    <col min="4866" max="4871" width="9.33203125" style="29" customWidth="1"/>
    <col min="4872" max="5120" width="9.109375" style="29"/>
    <col min="5121" max="5121" width="28.88671875" style="29" customWidth="1"/>
    <col min="5122" max="5127" width="9.33203125" style="29" customWidth="1"/>
    <col min="5128" max="5376" width="9.109375" style="29"/>
    <col min="5377" max="5377" width="28.88671875" style="29" customWidth="1"/>
    <col min="5378" max="5383" width="9.33203125" style="29" customWidth="1"/>
    <col min="5384" max="5632" width="9.109375" style="29"/>
    <col min="5633" max="5633" width="28.88671875" style="29" customWidth="1"/>
    <col min="5634" max="5639" width="9.33203125" style="29" customWidth="1"/>
    <col min="5640" max="5888" width="9.109375" style="29"/>
    <col min="5889" max="5889" width="28.88671875" style="29" customWidth="1"/>
    <col min="5890" max="5895" width="9.33203125" style="29" customWidth="1"/>
    <col min="5896" max="6144" width="9.109375" style="29"/>
    <col min="6145" max="6145" width="28.88671875" style="29" customWidth="1"/>
    <col min="6146" max="6151" width="9.33203125" style="29" customWidth="1"/>
    <col min="6152" max="6400" width="9.109375" style="29"/>
    <col min="6401" max="6401" width="28.88671875" style="29" customWidth="1"/>
    <col min="6402" max="6407" width="9.33203125" style="29" customWidth="1"/>
    <col min="6408" max="6656" width="9.109375" style="29"/>
    <col min="6657" max="6657" width="28.88671875" style="29" customWidth="1"/>
    <col min="6658" max="6663" width="9.33203125" style="29" customWidth="1"/>
    <col min="6664" max="6912" width="9.109375" style="29"/>
    <col min="6913" max="6913" width="28.88671875" style="29" customWidth="1"/>
    <col min="6914" max="6919" width="9.33203125" style="29" customWidth="1"/>
    <col min="6920" max="7168" width="9.109375" style="29"/>
    <col min="7169" max="7169" width="28.88671875" style="29" customWidth="1"/>
    <col min="7170" max="7175" width="9.33203125" style="29" customWidth="1"/>
    <col min="7176" max="7424" width="9.109375" style="29"/>
    <col min="7425" max="7425" width="28.88671875" style="29" customWidth="1"/>
    <col min="7426" max="7431" width="9.33203125" style="29" customWidth="1"/>
    <col min="7432" max="7680" width="9.109375" style="29"/>
    <col min="7681" max="7681" width="28.88671875" style="29" customWidth="1"/>
    <col min="7682" max="7687" width="9.33203125" style="29" customWidth="1"/>
    <col min="7688" max="7936" width="9.109375" style="29"/>
    <col min="7937" max="7937" width="28.88671875" style="29" customWidth="1"/>
    <col min="7938" max="7943" width="9.33203125" style="29" customWidth="1"/>
    <col min="7944" max="8192" width="9.109375" style="29"/>
    <col min="8193" max="8193" width="28.88671875" style="29" customWidth="1"/>
    <col min="8194" max="8199" width="9.33203125" style="29" customWidth="1"/>
    <col min="8200" max="8448" width="9.109375" style="29"/>
    <col min="8449" max="8449" width="28.88671875" style="29" customWidth="1"/>
    <col min="8450" max="8455" width="9.33203125" style="29" customWidth="1"/>
    <col min="8456" max="8704" width="9.109375" style="29"/>
    <col min="8705" max="8705" width="28.88671875" style="29" customWidth="1"/>
    <col min="8706" max="8711" width="9.33203125" style="29" customWidth="1"/>
    <col min="8712" max="8960" width="9.109375" style="29"/>
    <col min="8961" max="8961" width="28.88671875" style="29" customWidth="1"/>
    <col min="8962" max="8967" width="9.33203125" style="29" customWidth="1"/>
    <col min="8968" max="9216" width="9.109375" style="29"/>
    <col min="9217" max="9217" width="28.88671875" style="29" customWidth="1"/>
    <col min="9218" max="9223" width="9.33203125" style="29" customWidth="1"/>
    <col min="9224" max="9472" width="9.109375" style="29"/>
    <col min="9473" max="9473" width="28.88671875" style="29" customWidth="1"/>
    <col min="9474" max="9479" width="9.33203125" style="29" customWidth="1"/>
    <col min="9480" max="9728" width="9.109375" style="29"/>
    <col min="9729" max="9729" width="28.88671875" style="29" customWidth="1"/>
    <col min="9730" max="9735" width="9.33203125" style="29" customWidth="1"/>
    <col min="9736" max="9984" width="9.109375" style="29"/>
    <col min="9985" max="9985" width="28.88671875" style="29" customWidth="1"/>
    <col min="9986" max="9991" width="9.33203125" style="29" customWidth="1"/>
    <col min="9992" max="10240" width="9.109375" style="29"/>
    <col min="10241" max="10241" width="28.88671875" style="29" customWidth="1"/>
    <col min="10242" max="10247" width="9.33203125" style="29" customWidth="1"/>
    <col min="10248" max="10496" width="9.109375" style="29"/>
    <col min="10497" max="10497" width="28.88671875" style="29" customWidth="1"/>
    <col min="10498" max="10503" width="9.33203125" style="29" customWidth="1"/>
    <col min="10504" max="10752" width="9.109375" style="29"/>
    <col min="10753" max="10753" width="28.88671875" style="29" customWidth="1"/>
    <col min="10754" max="10759" width="9.33203125" style="29" customWidth="1"/>
    <col min="10760" max="11008" width="9.109375" style="29"/>
    <col min="11009" max="11009" width="28.88671875" style="29" customWidth="1"/>
    <col min="11010" max="11015" width="9.33203125" style="29" customWidth="1"/>
    <col min="11016" max="11264" width="9.109375" style="29"/>
    <col min="11265" max="11265" width="28.88671875" style="29" customWidth="1"/>
    <col min="11266" max="11271" width="9.33203125" style="29" customWidth="1"/>
    <col min="11272" max="11520" width="9.109375" style="29"/>
    <col min="11521" max="11521" width="28.88671875" style="29" customWidth="1"/>
    <col min="11522" max="11527" width="9.33203125" style="29" customWidth="1"/>
    <col min="11528" max="11776" width="9.109375" style="29"/>
    <col min="11777" max="11777" width="28.88671875" style="29" customWidth="1"/>
    <col min="11778" max="11783" width="9.33203125" style="29" customWidth="1"/>
    <col min="11784" max="12032" width="9.109375" style="29"/>
    <col min="12033" max="12033" width="28.88671875" style="29" customWidth="1"/>
    <col min="12034" max="12039" width="9.33203125" style="29" customWidth="1"/>
    <col min="12040" max="12288" width="9.109375" style="29"/>
    <col min="12289" max="12289" width="28.88671875" style="29" customWidth="1"/>
    <col min="12290" max="12295" width="9.33203125" style="29" customWidth="1"/>
    <col min="12296" max="12544" width="9.109375" style="29"/>
    <col min="12545" max="12545" width="28.88671875" style="29" customWidth="1"/>
    <col min="12546" max="12551" width="9.33203125" style="29" customWidth="1"/>
    <col min="12552" max="12800" width="9.109375" style="29"/>
    <col min="12801" max="12801" width="28.88671875" style="29" customWidth="1"/>
    <col min="12802" max="12807" width="9.33203125" style="29" customWidth="1"/>
    <col min="12808" max="13056" width="9.109375" style="29"/>
    <col min="13057" max="13057" width="28.88671875" style="29" customWidth="1"/>
    <col min="13058" max="13063" width="9.33203125" style="29" customWidth="1"/>
    <col min="13064" max="13312" width="9.109375" style="29"/>
    <col min="13313" max="13313" width="28.88671875" style="29" customWidth="1"/>
    <col min="13314" max="13319" width="9.33203125" style="29" customWidth="1"/>
    <col min="13320" max="13568" width="9.109375" style="29"/>
    <col min="13569" max="13569" width="28.88671875" style="29" customWidth="1"/>
    <col min="13570" max="13575" width="9.33203125" style="29" customWidth="1"/>
    <col min="13576" max="13824" width="9.109375" style="29"/>
    <col min="13825" max="13825" width="28.88671875" style="29" customWidth="1"/>
    <col min="13826" max="13831" width="9.33203125" style="29" customWidth="1"/>
    <col min="13832" max="14080" width="9.109375" style="29"/>
    <col min="14081" max="14081" width="28.88671875" style="29" customWidth="1"/>
    <col min="14082" max="14087" width="9.33203125" style="29" customWidth="1"/>
    <col min="14088" max="14336" width="9.109375" style="29"/>
    <col min="14337" max="14337" width="28.88671875" style="29" customWidth="1"/>
    <col min="14338" max="14343" width="9.33203125" style="29" customWidth="1"/>
    <col min="14344" max="14592" width="9.109375" style="29"/>
    <col min="14593" max="14593" width="28.88671875" style="29" customWidth="1"/>
    <col min="14594" max="14599" width="9.33203125" style="29" customWidth="1"/>
    <col min="14600" max="14848" width="9.109375" style="29"/>
    <col min="14849" max="14849" width="28.88671875" style="29" customWidth="1"/>
    <col min="14850" max="14855" width="9.33203125" style="29" customWidth="1"/>
    <col min="14856" max="15104" width="9.109375" style="29"/>
    <col min="15105" max="15105" width="28.88671875" style="29" customWidth="1"/>
    <col min="15106" max="15111" width="9.33203125" style="29" customWidth="1"/>
    <col min="15112" max="15360" width="9.109375" style="29"/>
    <col min="15361" max="15361" width="28.88671875" style="29" customWidth="1"/>
    <col min="15362" max="15367" width="9.33203125" style="29" customWidth="1"/>
    <col min="15368" max="15616" width="9.109375" style="29"/>
    <col min="15617" max="15617" width="28.88671875" style="29" customWidth="1"/>
    <col min="15618" max="15623" width="9.33203125" style="29" customWidth="1"/>
    <col min="15624" max="15872" width="9.109375" style="29"/>
    <col min="15873" max="15873" width="28.88671875" style="29" customWidth="1"/>
    <col min="15874" max="15879" width="9.33203125" style="29" customWidth="1"/>
    <col min="15880" max="16128" width="9.109375" style="29"/>
    <col min="16129" max="16129" width="28.88671875" style="29" customWidth="1"/>
    <col min="16130" max="16135" width="9.33203125" style="29" customWidth="1"/>
    <col min="16136" max="16384" width="9.109375" style="29"/>
  </cols>
  <sheetData>
    <row r="1" spans="1:19" x14ac:dyDescent="0.25">
      <c r="A1" s="101" t="s">
        <v>86</v>
      </c>
    </row>
    <row r="3" spans="1:19" ht="15" x14ac:dyDescent="0.25">
      <c r="A3" s="102" t="s">
        <v>76</v>
      </c>
    </row>
    <row r="4" spans="1:19" x14ac:dyDescent="0.25">
      <c r="B4" s="185"/>
      <c r="C4" s="185"/>
      <c r="D4" s="185"/>
      <c r="E4" s="185"/>
      <c r="F4" s="185"/>
      <c r="G4" s="185"/>
      <c r="I4" s="185"/>
      <c r="J4" s="185"/>
      <c r="K4" s="185"/>
      <c r="L4" s="185"/>
      <c r="M4" s="185"/>
      <c r="N4" s="185"/>
      <c r="O4" s="185"/>
      <c r="P4" s="185"/>
      <c r="Q4" s="185"/>
      <c r="R4" s="185"/>
      <c r="S4" s="185"/>
    </row>
    <row r="5" spans="1:19" x14ac:dyDescent="0.25">
      <c r="A5" s="28" t="s">
        <v>115</v>
      </c>
      <c r="B5" s="103"/>
      <c r="C5" s="103"/>
      <c r="D5" s="104"/>
      <c r="E5" s="103"/>
      <c r="F5" s="104"/>
      <c r="I5" s="185"/>
      <c r="J5" s="185"/>
      <c r="K5" s="185"/>
      <c r="L5" s="185"/>
      <c r="M5" s="185"/>
      <c r="N5" s="185"/>
      <c r="O5" s="185"/>
      <c r="P5" s="185"/>
      <c r="Q5" s="185"/>
      <c r="R5" s="185"/>
      <c r="S5" s="185"/>
    </row>
    <row r="6" spans="1:19" x14ac:dyDescent="0.25">
      <c r="A6" s="105"/>
      <c r="B6" s="105" t="s">
        <v>5</v>
      </c>
      <c r="C6" s="105" t="s">
        <v>6</v>
      </c>
      <c r="D6" s="105" t="s">
        <v>7</v>
      </c>
      <c r="E6" s="105" t="s">
        <v>8</v>
      </c>
      <c r="F6" s="105" t="s">
        <v>9</v>
      </c>
      <c r="G6" s="106" t="s">
        <v>22</v>
      </c>
      <c r="I6" s="185"/>
      <c r="J6" s="185"/>
      <c r="K6" s="185"/>
      <c r="L6" s="185"/>
      <c r="M6" s="185"/>
      <c r="N6" s="185"/>
      <c r="O6" s="185"/>
      <c r="P6" s="185"/>
      <c r="Q6" s="185"/>
      <c r="R6" s="185"/>
      <c r="S6" s="185"/>
    </row>
    <row r="7" spans="1:19" x14ac:dyDescent="0.25">
      <c r="A7" s="107" t="s">
        <v>77</v>
      </c>
      <c r="B7" s="30">
        <v>46.5</v>
      </c>
      <c r="C7" s="30">
        <v>107.41666666666667</v>
      </c>
      <c r="D7" s="30">
        <v>13.75</v>
      </c>
      <c r="E7" s="30">
        <v>76.25</v>
      </c>
      <c r="F7" s="30">
        <v>100.25</v>
      </c>
      <c r="G7" s="30">
        <v>344.16666666666669</v>
      </c>
      <c r="I7" s="185"/>
      <c r="J7" s="185"/>
      <c r="K7" s="185"/>
      <c r="L7" s="185"/>
      <c r="M7" s="185"/>
      <c r="N7" s="185"/>
      <c r="O7" s="185"/>
      <c r="P7" s="185"/>
      <c r="Q7" s="185"/>
      <c r="R7" s="185"/>
      <c r="S7" s="185"/>
    </row>
    <row r="8" spans="1:19" x14ac:dyDescent="0.25">
      <c r="A8" s="107" t="s">
        <v>78</v>
      </c>
      <c r="B8" s="30">
        <v>15.5</v>
      </c>
      <c r="C8" s="30">
        <v>35.805555555555557</v>
      </c>
      <c r="D8" s="30">
        <v>4.583333333333333</v>
      </c>
      <c r="E8" s="30">
        <v>25.416666666666668</v>
      </c>
      <c r="F8" s="30">
        <v>33.416666666666664</v>
      </c>
      <c r="G8" s="30">
        <v>114.72222222222223</v>
      </c>
      <c r="I8" s="185"/>
      <c r="J8" s="185"/>
      <c r="K8" s="185"/>
      <c r="L8" s="185"/>
      <c r="M8" s="185"/>
      <c r="N8" s="185"/>
      <c r="O8" s="185"/>
      <c r="P8" s="185"/>
      <c r="Q8" s="185"/>
      <c r="R8" s="185"/>
      <c r="S8" s="185"/>
    </row>
    <row r="9" spans="1:19" ht="14.4" thickBot="1" x14ac:dyDescent="0.3">
      <c r="A9" s="108" t="s">
        <v>35</v>
      </c>
      <c r="B9" s="30">
        <v>31.803434280000001</v>
      </c>
      <c r="C9" s="30">
        <v>73.977757919999988</v>
      </c>
      <c r="D9" s="30">
        <v>10.820547359999999</v>
      </c>
      <c r="E9" s="30">
        <v>47.565354678999995</v>
      </c>
      <c r="F9" s="30">
        <v>75.550255200000024</v>
      </c>
      <c r="G9" s="30">
        <v>239.717349439</v>
      </c>
      <c r="I9" s="185"/>
      <c r="J9" s="185"/>
      <c r="K9" s="185"/>
      <c r="L9" s="185"/>
      <c r="M9" s="185"/>
      <c r="N9" s="185"/>
      <c r="O9" s="185"/>
      <c r="P9" s="185"/>
      <c r="Q9" s="185"/>
      <c r="R9" s="185"/>
      <c r="S9" s="185"/>
    </row>
    <row r="10" spans="1:19" ht="14.4" thickBot="1" x14ac:dyDescent="0.3">
      <c r="A10" s="109" t="s">
        <v>128</v>
      </c>
      <c r="B10" s="30">
        <v>18.749881296000417</v>
      </c>
      <c r="C10" s="30">
        <v>24.145052519006494</v>
      </c>
      <c r="D10" s="30">
        <v>7.624463303161785</v>
      </c>
      <c r="E10" s="30">
        <v>14.660411620480836</v>
      </c>
      <c r="F10" s="30">
        <v>24.32801897845696</v>
      </c>
      <c r="G10" s="30">
        <v>19.132647926311222</v>
      </c>
      <c r="I10" s="185"/>
      <c r="J10" s="185"/>
      <c r="K10" s="185"/>
      <c r="L10" s="185"/>
      <c r="M10" s="185"/>
      <c r="N10" s="185"/>
      <c r="O10" s="185"/>
      <c r="P10" s="185"/>
      <c r="Q10" s="185"/>
      <c r="R10" s="185"/>
      <c r="S10" s="185"/>
    </row>
    <row r="11" spans="1:19" x14ac:dyDescent="0.25">
      <c r="A11" s="188" t="s">
        <v>79</v>
      </c>
      <c r="B11" s="188"/>
      <c r="C11" s="188"/>
      <c r="D11" s="188"/>
      <c r="E11" s="188"/>
      <c r="F11" s="188"/>
      <c r="G11" s="110"/>
      <c r="I11" s="185"/>
      <c r="J11" s="185"/>
      <c r="K11" s="185"/>
      <c r="L11" s="185"/>
      <c r="M11" s="185"/>
      <c r="N11" s="185"/>
      <c r="O11" s="185"/>
      <c r="P11" s="185"/>
      <c r="Q11" s="185"/>
      <c r="R11" s="185"/>
      <c r="S11" s="185"/>
    </row>
    <row r="12" spans="1:19" x14ac:dyDescent="0.25">
      <c r="A12" s="185"/>
      <c r="B12" s="185"/>
      <c r="C12" s="185"/>
      <c r="D12" s="185"/>
      <c r="E12" s="185"/>
      <c r="F12" s="185"/>
      <c r="G12" s="185"/>
      <c r="I12" s="185"/>
      <c r="J12" s="185"/>
      <c r="K12" s="185"/>
      <c r="L12" s="185"/>
      <c r="M12" s="185"/>
      <c r="N12" s="185"/>
      <c r="O12" s="185"/>
      <c r="P12" s="185"/>
      <c r="Q12" s="185"/>
      <c r="R12" s="185"/>
      <c r="S12" s="185"/>
    </row>
    <row r="13" spans="1:19" x14ac:dyDescent="0.25">
      <c r="A13" s="28" t="s">
        <v>109</v>
      </c>
      <c r="I13" s="185"/>
      <c r="J13" s="185"/>
      <c r="K13" s="185"/>
      <c r="L13" s="185"/>
      <c r="M13" s="185"/>
      <c r="N13" s="185"/>
      <c r="O13" s="185"/>
      <c r="P13" s="185"/>
      <c r="Q13" s="185"/>
      <c r="R13" s="185"/>
      <c r="S13" s="185"/>
    </row>
    <row r="14" spans="1:19" x14ac:dyDescent="0.25">
      <c r="A14" s="105"/>
      <c r="B14" s="105" t="s">
        <v>5</v>
      </c>
      <c r="C14" s="105" t="s">
        <v>6</v>
      </c>
      <c r="D14" s="105" t="s">
        <v>7</v>
      </c>
      <c r="E14" s="105" t="s">
        <v>8</v>
      </c>
      <c r="F14" s="105" t="s">
        <v>9</v>
      </c>
      <c r="G14" s="106" t="s">
        <v>22</v>
      </c>
      <c r="I14" s="185"/>
      <c r="J14" s="185"/>
      <c r="K14" s="185"/>
      <c r="L14" s="185"/>
      <c r="M14" s="185"/>
      <c r="N14" s="185"/>
      <c r="O14" s="185"/>
      <c r="P14" s="185"/>
      <c r="Q14" s="185"/>
      <c r="R14" s="185"/>
      <c r="S14" s="185"/>
    </row>
    <row r="15" spans="1:19" x14ac:dyDescent="0.25">
      <c r="A15" s="107" t="s">
        <v>77</v>
      </c>
      <c r="B15" s="30">
        <v>87.916666666666671</v>
      </c>
      <c r="C15" s="30">
        <v>148.25</v>
      </c>
      <c r="D15" s="30">
        <v>66.666666666666671</v>
      </c>
      <c r="E15" s="30">
        <v>187.91666666666666</v>
      </c>
      <c r="F15" s="30">
        <v>176.5</v>
      </c>
      <c r="G15" s="30">
        <v>667.25</v>
      </c>
      <c r="I15" s="185"/>
      <c r="J15" s="185"/>
      <c r="K15" s="185"/>
      <c r="L15" s="185"/>
      <c r="M15" s="185"/>
      <c r="N15" s="185"/>
      <c r="O15" s="185"/>
      <c r="P15" s="185"/>
      <c r="Q15" s="185"/>
      <c r="R15" s="185"/>
      <c r="S15" s="185"/>
    </row>
    <row r="16" spans="1:19" x14ac:dyDescent="0.25">
      <c r="A16" s="29" t="s">
        <v>80</v>
      </c>
      <c r="B16" s="30">
        <v>43.958333333333336</v>
      </c>
      <c r="C16" s="30">
        <v>74.125</v>
      </c>
      <c r="D16" s="30">
        <v>33.333333333333336</v>
      </c>
      <c r="E16" s="30">
        <v>93.958333333333329</v>
      </c>
      <c r="F16" s="30">
        <v>88.25</v>
      </c>
      <c r="G16" s="30">
        <v>333.625</v>
      </c>
      <c r="I16" s="185"/>
      <c r="J16" s="185"/>
      <c r="K16" s="185"/>
      <c r="L16" s="185"/>
      <c r="M16" s="185"/>
      <c r="N16" s="185"/>
      <c r="O16" s="185"/>
      <c r="P16" s="185"/>
      <c r="Q16" s="185"/>
      <c r="R16" s="185"/>
      <c r="S16" s="185"/>
    </row>
    <row r="17" spans="1:19" ht="14.4" thickBot="1" x14ac:dyDescent="0.3">
      <c r="A17" s="108" t="s">
        <v>35</v>
      </c>
      <c r="B17" s="30">
        <v>85.162905884999986</v>
      </c>
      <c r="C17" s="30">
        <v>125.7017518</v>
      </c>
      <c r="D17" s="30">
        <v>65.236981920000005</v>
      </c>
      <c r="E17" s="30">
        <v>150.84099077799999</v>
      </c>
      <c r="F17" s="30">
        <v>174.22471480000002</v>
      </c>
      <c r="G17" s="30">
        <v>601.16734518299995</v>
      </c>
      <c r="I17" s="185"/>
      <c r="J17" s="185"/>
      <c r="K17" s="185"/>
      <c r="L17" s="185"/>
      <c r="M17" s="185"/>
      <c r="N17" s="185"/>
      <c r="O17" s="185"/>
      <c r="P17" s="185"/>
      <c r="Q17" s="185"/>
      <c r="R17" s="185"/>
      <c r="S17" s="185"/>
    </row>
    <row r="18" spans="1:19" ht="14.4" thickBot="1" x14ac:dyDescent="0.3">
      <c r="A18" s="109" t="s">
        <v>81</v>
      </c>
      <c r="B18" s="30">
        <v>50.208237327701745</v>
      </c>
      <c r="C18" s="30">
        <v>41.02686380714956</v>
      </c>
      <c r="D18" s="30">
        <v>45.967820121261312</v>
      </c>
      <c r="E18" s="30">
        <v>46.49163301672926</v>
      </c>
      <c r="F18" s="30">
        <v>56.102287900288275</v>
      </c>
      <c r="G18" s="30">
        <v>47.981187790950436</v>
      </c>
      <c r="H18" s="111"/>
    </row>
    <row r="19" spans="1:19" x14ac:dyDescent="0.25">
      <c r="B19" s="186"/>
      <c r="C19" s="186"/>
      <c r="D19" s="186"/>
      <c r="E19" s="186"/>
      <c r="F19" s="186"/>
      <c r="G19" s="186"/>
      <c r="H19" s="7"/>
    </row>
    <row r="20" spans="1:19" x14ac:dyDescent="0.25">
      <c r="B20" s="187"/>
      <c r="C20" s="187"/>
      <c r="D20" s="187"/>
      <c r="E20" s="187"/>
      <c r="F20" s="187"/>
      <c r="G20" s="187"/>
      <c r="H20" s="7"/>
    </row>
    <row r="21" spans="1:19" x14ac:dyDescent="0.25">
      <c r="A21" s="112"/>
      <c r="B21" s="187"/>
      <c r="C21" s="187"/>
      <c r="D21" s="187"/>
      <c r="E21" s="187"/>
      <c r="F21" s="187"/>
      <c r="G21" s="187"/>
      <c r="H21" s="7"/>
    </row>
    <row r="22" spans="1:19" x14ac:dyDescent="0.25">
      <c r="B22" s="187"/>
      <c r="C22" s="187"/>
      <c r="D22" s="187"/>
      <c r="E22" s="187"/>
      <c r="F22" s="187"/>
      <c r="G22" s="187"/>
      <c r="H22" s="7"/>
    </row>
    <row r="23" spans="1:19" x14ac:dyDescent="0.25">
      <c r="B23" s="187"/>
      <c r="C23" s="187"/>
      <c r="D23" s="187"/>
      <c r="E23" s="187"/>
      <c r="F23" s="187"/>
      <c r="G23" s="187"/>
      <c r="H23" s="7"/>
    </row>
  </sheetData>
  <mergeCells count="5">
    <mergeCell ref="B4:G4"/>
    <mergeCell ref="I4:S17"/>
    <mergeCell ref="A12:G12"/>
    <mergeCell ref="B19:G23"/>
    <mergeCell ref="A11:F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zoomScale="75" zoomScaleNormal="75" workbookViewId="0">
      <selection activeCell="E36" sqref="E36"/>
    </sheetView>
  </sheetViews>
  <sheetFormatPr defaultRowHeight="13.8" x14ac:dyDescent="0.25"/>
  <cols>
    <col min="1" max="1" width="57.88671875" style="37" customWidth="1"/>
    <col min="2" max="11" width="14.33203125" style="37" bestFit="1" customWidth="1"/>
    <col min="12" max="14" width="16.109375" style="37" bestFit="1" customWidth="1"/>
    <col min="15" max="16" width="13.44140625" style="37" bestFit="1" customWidth="1"/>
    <col min="17" max="17" width="15.44140625" style="37" bestFit="1" customWidth="1"/>
    <col min="18" max="256" width="9.109375" style="37"/>
    <col min="257" max="257" width="53.44140625" style="37" bestFit="1" customWidth="1"/>
    <col min="258" max="512" width="9.109375" style="37"/>
    <col min="513" max="513" width="53.44140625" style="37" bestFit="1" customWidth="1"/>
    <col min="514" max="768" width="9.109375" style="37"/>
    <col min="769" max="769" width="53.44140625" style="37" bestFit="1" customWidth="1"/>
    <col min="770" max="1024" width="9.109375" style="37"/>
    <col min="1025" max="1025" width="53.44140625" style="37" bestFit="1" customWidth="1"/>
    <col min="1026" max="1280" width="9.109375" style="37"/>
    <col min="1281" max="1281" width="53.44140625" style="37" bestFit="1" customWidth="1"/>
    <col min="1282" max="1536" width="9.109375" style="37"/>
    <col min="1537" max="1537" width="53.44140625" style="37" bestFit="1" customWidth="1"/>
    <col min="1538" max="1792" width="9.109375" style="37"/>
    <col min="1793" max="1793" width="53.44140625" style="37" bestFit="1" customWidth="1"/>
    <col min="1794" max="2048" width="9.109375" style="37"/>
    <col min="2049" max="2049" width="53.44140625" style="37" bestFit="1" customWidth="1"/>
    <col min="2050" max="2304" width="9.109375" style="37"/>
    <col min="2305" max="2305" width="53.44140625" style="37" bestFit="1" customWidth="1"/>
    <col min="2306" max="2560" width="9.109375" style="37"/>
    <col min="2561" max="2561" width="53.44140625" style="37" bestFit="1" customWidth="1"/>
    <col min="2562" max="2816" width="9.109375" style="37"/>
    <col min="2817" max="2817" width="53.44140625" style="37" bestFit="1" customWidth="1"/>
    <col min="2818" max="3072" width="9.109375" style="37"/>
    <col min="3073" max="3073" width="53.44140625" style="37" bestFit="1" customWidth="1"/>
    <col min="3074" max="3328" width="9.109375" style="37"/>
    <col min="3329" max="3329" width="53.44140625" style="37" bestFit="1" customWidth="1"/>
    <col min="3330" max="3584" width="9.109375" style="37"/>
    <col min="3585" max="3585" width="53.44140625" style="37" bestFit="1" customWidth="1"/>
    <col min="3586" max="3840" width="9.109375" style="37"/>
    <col min="3841" max="3841" width="53.44140625" style="37" bestFit="1" customWidth="1"/>
    <col min="3842" max="4096" width="9.109375" style="37"/>
    <col min="4097" max="4097" width="53.44140625" style="37" bestFit="1" customWidth="1"/>
    <col min="4098" max="4352" width="9.109375" style="37"/>
    <col min="4353" max="4353" width="53.44140625" style="37" bestFit="1" customWidth="1"/>
    <col min="4354" max="4608" width="9.109375" style="37"/>
    <col min="4609" max="4609" width="53.44140625" style="37" bestFit="1" customWidth="1"/>
    <col min="4610" max="4864" width="9.109375" style="37"/>
    <col min="4865" max="4865" width="53.44140625" style="37" bestFit="1" customWidth="1"/>
    <col min="4866" max="5120" width="9.109375" style="37"/>
    <col min="5121" max="5121" width="53.44140625" style="37" bestFit="1" customWidth="1"/>
    <col min="5122" max="5376" width="9.109375" style="37"/>
    <col min="5377" max="5377" width="53.44140625" style="37" bestFit="1" customWidth="1"/>
    <col min="5378" max="5632" width="9.109375" style="37"/>
    <col min="5633" max="5633" width="53.44140625" style="37" bestFit="1" customWidth="1"/>
    <col min="5634" max="5888" width="9.109375" style="37"/>
    <col min="5889" max="5889" width="53.44140625" style="37" bestFit="1" customWidth="1"/>
    <col min="5890" max="6144" width="9.109375" style="37"/>
    <col min="6145" max="6145" width="53.44140625" style="37" bestFit="1" customWidth="1"/>
    <col min="6146" max="6400" width="9.109375" style="37"/>
    <col min="6401" max="6401" width="53.44140625" style="37" bestFit="1" customWidth="1"/>
    <col min="6402" max="6656" width="9.109375" style="37"/>
    <col min="6657" max="6657" width="53.44140625" style="37" bestFit="1" customWidth="1"/>
    <col min="6658" max="6912" width="9.109375" style="37"/>
    <col min="6913" max="6913" width="53.44140625" style="37" bestFit="1" customWidth="1"/>
    <col min="6914" max="7168" width="9.109375" style="37"/>
    <col min="7169" max="7169" width="53.44140625" style="37" bestFit="1" customWidth="1"/>
    <col min="7170" max="7424" width="9.109375" style="37"/>
    <col min="7425" max="7425" width="53.44140625" style="37" bestFit="1" customWidth="1"/>
    <col min="7426" max="7680" width="9.109375" style="37"/>
    <col min="7681" max="7681" width="53.44140625" style="37" bestFit="1" customWidth="1"/>
    <col min="7682" max="7936" width="9.109375" style="37"/>
    <col min="7937" max="7937" width="53.44140625" style="37" bestFit="1" customWidth="1"/>
    <col min="7938" max="8192" width="9.109375" style="37"/>
    <col min="8193" max="8193" width="53.44140625" style="37" bestFit="1" customWidth="1"/>
    <col min="8194" max="8448" width="9.109375" style="37"/>
    <col min="8449" max="8449" width="53.44140625" style="37" bestFit="1" customWidth="1"/>
    <col min="8450" max="8704" width="9.109375" style="37"/>
    <col min="8705" max="8705" width="53.44140625" style="37" bestFit="1" customWidth="1"/>
    <col min="8706" max="8960" width="9.109375" style="37"/>
    <col min="8961" max="8961" width="53.44140625" style="37" bestFit="1" customWidth="1"/>
    <col min="8962" max="9216" width="9.109375" style="37"/>
    <col min="9217" max="9217" width="53.44140625" style="37" bestFit="1" customWidth="1"/>
    <col min="9218" max="9472" width="9.109375" style="37"/>
    <col min="9473" max="9473" width="53.44140625" style="37" bestFit="1" customWidth="1"/>
    <col min="9474" max="9728" width="9.109375" style="37"/>
    <col min="9729" max="9729" width="53.44140625" style="37" bestFit="1" customWidth="1"/>
    <col min="9730" max="9984" width="9.109375" style="37"/>
    <col min="9985" max="9985" width="53.44140625" style="37" bestFit="1" customWidth="1"/>
    <col min="9986" max="10240" width="9.109375" style="37"/>
    <col min="10241" max="10241" width="53.44140625" style="37" bestFit="1" customWidth="1"/>
    <col min="10242" max="10496" width="9.109375" style="37"/>
    <col min="10497" max="10497" width="53.44140625" style="37" bestFit="1" customWidth="1"/>
    <col min="10498" max="10752" width="9.109375" style="37"/>
    <col min="10753" max="10753" width="53.44140625" style="37" bestFit="1" customWidth="1"/>
    <col min="10754" max="11008" width="9.109375" style="37"/>
    <col min="11009" max="11009" width="53.44140625" style="37" bestFit="1" customWidth="1"/>
    <col min="11010" max="11264" width="9.109375" style="37"/>
    <col min="11265" max="11265" width="53.44140625" style="37" bestFit="1" customWidth="1"/>
    <col min="11266" max="11520" width="9.109375" style="37"/>
    <col min="11521" max="11521" width="53.44140625" style="37" bestFit="1" customWidth="1"/>
    <col min="11522" max="11776" width="9.109375" style="37"/>
    <col min="11777" max="11777" width="53.44140625" style="37" bestFit="1" customWidth="1"/>
    <col min="11778" max="12032" width="9.109375" style="37"/>
    <col min="12033" max="12033" width="53.44140625" style="37" bestFit="1" customWidth="1"/>
    <col min="12034" max="12288" width="9.109375" style="37"/>
    <col min="12289" max="12289" width="53.44140625" style="37" bestFit="1" customWidth="1"/>
    <col min="12290" max="12544" width="9.109375" style="37"/>
    <col min="12545" max="12545" width="53.44140625" style="37" bestFit="1" customWidth="1"/>
    <col min="12546" max="12800" width="9.109375" style="37"/>
    <col min="12801" max="12801" width="53.44140625" style="37" bestFit="1" customWidth="1"/>
    <col min="12802" max="13056" width="9.109375" style="37"/>
    <col min="13057" max="13057" width="53.44140625" style="37" bestFit="1" customWidth="1"/>
    <col min="13058" max="13312" width="9.109375" style="37"/>
    <col min="13313" max="13313" width="53.44140625" style="37" bestFit="1" customWidth="1"/>
    <col min="13314" max="13568" width="9.109375" style="37"/>
    <col min="13569" max="13569" width="53.44140625" style="37" bestFit="1" customWidth="1"/>
    <col min="13570" max="13824" width="9.109375" style="37"/>
    <col min="13825" max="13825" width="53.44140625" style="37" bestFit="1" customWidth="1"/>
    <col min="13826" max="14080" width="9.109375" style="37"/>
    <col min="14081" max="14081" width="53.44140625" style="37" bestFit="1" customWidth="1"/>
    <col min="14082" max="14336" width="9.109375" style="37"/>
    <col min="14337" max="14337" width="53.44140625" style="37" bestFit="1" customWidth="1"/>
    <col min="14338" max="14592" width="9.109375" style="37"/>
    <col min="14593" max="14593" width="53.44140625" style="37" bestFit="1" customWidth="1"/>
    <col min="14594" max="14848" width="9.109375" style="37"/>
    <col min="14849" max="14849" width="53.44140625" style="37" bestFit="1" customWidth="1"/>
    <col min="14850" max="15104" width="9.109375" style="37"/>
    <col min="15105" max="15105" width="53.44140625" style="37" bestFit="1" customWidth="1"/>
    <col min="15106" max="15360" width="9.109375" style="37"/>
    <col min="15361" max="15361" width="53.44140625" style="37" bestFit="1" customWidth="1"/>
    <col min="15362" max="15616" width="9.109375" style="37"/>
    <col min="15617" max="15617" width="53.44140625" style="37" bestFit="1" customWidth="1"/>
    <col min="15618" max="15872" width="9.109375" style="37"/>
    <col min="15873" max="15873" width="53.44140625" style="37" bestFit="1" customWidth="1"/>
    <col min="15874" max="16128" width="9.109375" style="37"/>
    <col min="16129" max="16129" width="53.44140625" style="37" bestFit="1" customWidth="1"/>
    <col min="16130" max="16384" width="9.109375" style="37"/>
  </cols>
  <sheetData>
    <row r="1" spans="1:30" x14ac:dyDescent="0.25">
      <c r="A1" s="41" t="s">
        <v>86</v>
      </c>
    </row>
    <row r="3" spans="1:30" ht="15" x14ac:dyDescent="0.25">
      <c r="A3" s="32" t="s">
        <v>82</v>
      </c>
    </row>
    <row r="4" spans="1:30" ht="15" x14ac:dyDescent="0.25">
      <c r="A4" s="91"/>
    </row>
    <row r="5" spans="1:30" ht="15" x14ac:dyDescent="0.25">
      <c r="A5" s="92"/>
      <c r="B5" s="92"/>
      <c r="C5" s="92"/>
      <c r="D5" s="92"/>
      <c r="E5" s="92"/>
      <c r="F5" s="92"/>
      <c r="G5" s="92"/>
      <c r="H5" s="92"/>
      <c r="I5" s="92"/>
      <c r="J5" s="92"/>
      <c r="K5" s="92"/>
      <c r="L5" s="92"/>
      <c r="M5" s="92"/>
    </row>
    <row r="6" spans="1:30" x14ac:dyDescent="0.25">
      <c r="A6" s="145" t="s">
        <v>126</v>
      </c>
      <c r="B6" s="144"/>
      <c r="C6" s="144"/>
      <c r="D6" s="144"/>
      <c r="E6" s="144"/>
      <c r="F6" s="144"/>
      <c r="G6" s="144"/>
      <c r="H6" s="144"/>
      <c r="I6" s="144"/>
      <c r="J6" s="144"/>
      <c r="K6" s="144"/>
      <c r="L6" s="144"/>
      <c r="M6" s="144"/>
      <c r="N6" s="143"/>
    </row>
    <row r="7" spans="1:30" ht="15" x14ac:dyDescent="0.25">
      <c r="A7" s="146"/>
      <c r="B7" s="189" t="s">
        <v>5</v>
      </c>
      <c r="C7" s="191"/>
      <c r="D7" s="189" t="s">
        <v>6</v>
      </c>
      <c r="E7" s="191"/>
      <c r="F7" s="189" t="s">
        <v>7</v>
      </c>
      <c r="G7" s="191"/>
      <c r="H7" s="189" t="s">
        <v>8</v>
      </c>
      <c r="I7" s="191"/>
      <c r="J7" s="189" t="s">
        <v>9</v>
      </c>
      <c r="K7" s="191"/>
      <c r="L7" s="189" t="s">
        <v>22</v>
      </c>
      <c r="M7" s="190"/>
      <c r="N7" s="191"/>
      <c r="P7" s="125"/>
      <c r="Q7" s="193"/>
      <c r="R7" s="193"/>
      <c r="S7" s="193"/>
      <c r="T7" s="193"/>
      <c r="U7" s="193"/>
      <c r="V7" s="193"/>
      <c r="W7" s="193"/>
      <c r="X7" s="193"/>
      <c r="Y7" s="193"/>
      <c r="Z7" s="193"/>
      <c r="AA7" s="192"/>
      <c r="AB7" s="192"/>
      <c r="AC7" s="192"/>
      <c r="AD7" s="7"/>
    </row>
    <row r="8" spans="1:30" x14ac:dyDescent="0.25">
      <c r="A8" s="146"/>
      <c r="B8" s="146" t="s">
        <v>83</v>
      </c>
      <c r="C8" s="146" t="s">
        <v>84</v>
      </c>
      <c r="D8" s="146" t="s">
        <v>83</v>
      </c>
      <c r="E8" s="146" t="s">
        <v>84</v>
      </c>
      <c r="F8" s="146" t="s">
        <v>83</v>
      </c>
      <c r="G8" s="146" t="s">
        <v>84</v>
      </c>
      <c r="H8" s="146" t="s">
        <v>83</v>
      </c>
      <c r="I8" s="146" t="s">
        <v>84</v>
      </c>
      <c r="J8" s="146" t="s">
        <v>83</v>
      </c>
      <c r="K8" s="146" t="s">
        <v>84</v>
      </c>
      <c r="L8" s="146" t="s">
        <v>83</v>
      </c>
      <c r="M8" s="146" t="s">
        <v>84</v>
      </c>
      <c r="N8" s="147" t="s">
        <v>85</v>
      </c>
      <c r="P8" s="126"/>
      <c r="Q8" s="126"/>
      <c r="R8" s="126"/>
      <c r="S8" s="126"/>
      <c r="T8" s="126"/>
      <c r="U8" s="126"/>
      <c r="V8" s="126"/>
      <c r="W8" s="126"/>
      <c r="X8" s="126"/>
      <c r="Y8" s="126"/>
      <c r="Z8" s="126"/>
      <c r="AA8" s="39"/>
      <c r="AB8" s="39"/>
      <c r="AC8" s="39"/>
      <c r="AD8" s="7"/>
    </row>
    <row r="9" spans="1:30" x14ac:dyDescent="0.25">
      <c r="A9" s="148" t="s">
        <v>23</v>
      </c>
      <c r="B9" s="149">
        <v>118</v>
      </c>
      <c r="C9" s="149">
        <v>145</v>
      </c>
      <c r="D9" s="149">
        <v>61</v>
      </c>
      <c r="E9" s="149">
        <v>120</v>
      </c>
      <c r="F9" s="149">
        <v>69</v>
      </c>
      <c r="G9" s="149">
        <v>69</v>
      </c>
      <c r="H9" s="149">
        <v>169</v>
      </c>
      <c r="I9" s="149">
        <v>146</v>
      </c>
      <c r="J9" s="149">
        <v>80</v>
      </c>
      <c r="K9" s="149">
        <v>211</v>
      </c>
      <c r="L9" s="149">
        <v>497</v>
      </c>
      <c r="M9" s="149">
        <v>691</v>
      </c>
      <c r="N9" s="149">
        <v>1188</v>
      </c>
      <c r="P9" s="125"/>
      <c r="Q9" s="90"/>
      <c r="R9" s="90"/>
      <c r="S9" s="90"/>
      <c r="T9" s="90"/>
      <c r="U9" s="90"/>
      <c r="V9" s="90"/>
      <c r="W9" s="90"/>
      <c r="X9" s="90"/>
      <c r="Y9" s="90"/>
      <c r="Z9" s="90"/>
      <c r="AA9" s="94"/>
      <c r="AB9" s="94"/>
      <c r="AC9" s="90"/>
      <c r="AD9" s="7"/>
    </row>
    <row r="10" spans="1:30" ht="15.75" thickBot="1" x14ac:dyDescent="0.3">
      <c r="A10" s="150" t="s">
        <v>34</v>
      </c>
      <c r="B10" s="149">
        <v>11</v>
      </c>
      <c r="C10" s="149">
        <v>18</v>
      </c>
      <c r="D10" s="149">
        <v>9</v>
      </c>
      <c r="E10" s="149">
        <v>24</v>
      </c>
      <c r="F10" s="149">
        <v>19</v>
      </c>
      <c r="G10" s="149">
        <v>11</v>
      </c>
      <c r="H10" s="149">
        <v>22</v>
      </c>
      <c r="I10" s="149">
        <v>19</v>
      </c>
      <c r="J10" s="149">
        <v>10</v>
      </c>
      <c r="K10" s="149">
        <v>38</v>
      </c>
      <c r="L10" s="149">
        <v>71</v>
      </c>
      <c r="M10" s="149">
        <v>110</v>
      </c>
      <c r="N10" s="149">
        <v>181</v>
      </c>
      <c r="P10" s="7"/>
      <c r="Q10" s="90"/>
      <c r="R10" s="90"/>
      <c r="S10" s="90"/>
      <c r="T10" s="90"/>
      <c r="U10" s="90"/>
      <c r="V10" s="90"/>
      <c r="W10" s="90"/>
      <c r="X10" s="90"/>
      <c r="Y10" s="90"/>
      <c r="Z10" s="90"/>
      <c r="AA10" s="94"/>
      <c r="AB10" s="94"/>
      <c r="AC10" s="90"/>
      <c r="AD10" s="7"/>
    </row>
    <row r="11" spans="1:30" ht="14.4" thickBot="1" x14ac:dyDescent="0.3">
      <c r="A11" s="151" t="s">
        <v>71</v>
      </c>
      <c r="B11" s="152">
        <v>9.3220338983050848</v>
      </c>
      <c r="C11" s="152">
        <v>12.413793103448276</v>
      </c>
      <c r="D11" s="152">
        <v>14.754098360655737</v>
      </c>
      <c r="E11" s="152">
        <v>19.834710743801654</v>
      </c>
      <c r="F11" s="152">
        <v>27.536231884057973</v>
      </c>
      <c r="G11" s="152">
        <v>15.942028985507244</v>
      </c>
      <c r="H11" s="152">
        <v>13.017751479289942</v>
      </c>
      <c r="I11" s="152">
        <v>13.013698630136986</v>
      </c>
      <c r="J11" s="152">
        <v>12.5</v>
      </c>
      <c r="K11" s="152">
        <v>18.009478672985782</v>
      </c>
      <c r="L11" s="152">
        <v>14.285714285714285</v>
      </c>
      <c r="M11" s="152">
        <v>15.895953757225435</v>
      </c>
      <c r="N11" s="152">
        <v>15.222876366694701</v>
      </c>
      <c r="P11" s="39"/>
      <c r="Q11" s="7"/>
      <c r="R11" s="7"/>
      <c r="S11" s="7"/>
      <c r="T11" s="7"/>
      <c r="U11" s="7"/>
      <c r="V11" s="7"/>
      <c r="W11" s="7"/>
      <c r="X11" s="7"/>
      <c r="Y11" s="7"/>
      <c r="Z11" s="7"/>
      <c r="AA11" s="7"/>
      <c r="AB11" s="7"/>
      <c r="AC11" s="90"/>
      <c r="AD11" s="7"/>
    </row>
    <row r="12" spans="1:30" ht="15" x14ac:dyDescent="0.25">
      <c r="A12" s="144"/>
      <c r="B12" s="144"/>
      <c r="C12" s="144"/>
      <c r="D12" s="144"/>
      <c r="E12" s="144"/>
      <c r="F12" s="144"/>
      <c r="G12" s="144"/>
      <c r="H12" s="144"/>
      <c r="I12" s="144"/>
      <c r="J12" s="144"/>
      <c r="K12" s="144"/>
      <c r="L12" s="144"/>
      <c r="M12" s="144"/>
      <c r="N12" s="144"/>
      <c r="P12" s="125"/>
      <c r="Q12" s="90"/>
      <c r="R12" s="90"/>
      <c r="S12" s="90"/>
      <c r="T12" s="90"/>
      <c r="U12" s="90"/>
      <c r="V12" s="90"/>
      <c r="W12" s="90"/>
      <c r="X12" s="90"/>
      <c r="Y12" s="90"/>
      <c r="Z12" s="90"/>
      <c r="AA12" s="94"/>
      <c r="AB12" s="94"/>
      <c r="AC12" s="90"/>
      <c r="AD12" s="7"/>
    </row>
    <row r="13" spans="1:30" x14ac:dyDescent="0.25">
      <c r="A13" s="145" t="s">
        <v>127</v>
      </c>
      <c r="B13" s="144"/>
      <c r="C13" s="144"/>
      <c r="D13" s="144"/>
      <c r="E13" s="144"/>
      <c r="F13" s="144"/>
      <c r="G13" s="144"/>
      <c r="H13" s="144"/>
      <c r="I13" s="144"/>
      <c r="J13" s="144"/>
      <c r="K13" s="144"/>
      <c r="L13" s="144"/>
      <c r="M13" s="144"/>
      <c r="N13" s="143"/>
      <c r="P13" s="7"/>
      <c r="Q13" s="90"/>
      <c r="R13" s="90"/>
      <c r="S13" s="90"/>
      <c r="T13" s="90"/>
      <c r="U13" s="90"/>
      <c r="V13" s="90"/>
      <c r="W13" s="90"/>
      <c r="X13" s="90"/>
      <c r="Y13" s="90"/>
      <c r="Z13" s="90"/>
      <c r="AA13" s="94"/>
      <c r="AB13" s="94"/>
      <c r="AC13" s="90"/>
      <c r="AD13" s="7"/>
    </row>
    <row r="14" spans="1:30" ht="15" x14ac:dyDescent="0.25">
      <c r="A14" s="146"/>
      <c r="B14" s="189" t="s">
        <v>5</v>
      </c>
      <c r="C14" s="191"/>
      <c r="D14" s="189" t="s">
        <v>6</v>
      </c>
      <c r="E14" s="191"/>
      <c r="F14" s="189" t="s">
        <v>7</v>
      </c>
      <c r="G14" s="191"/>
      <c r="H14" s="189" t="s">
        <v>8</v>
      </c>
      <c r="I14" s="191"/>
      <c r="J14" s="189" t="s">
        <v>9</v>
      </c>
      <c r="K14" s="191"/>
      <c r="L14" s="189" t="s">
        <v>22</v>
      </c>
      <c r="M14" s="190"/>
      <c r="N14" s="191"/>
      <c r="P14" s="39"/>
      <c r="Q14" s="7"/>
      <c r="R14" s="7"/>
      <c r="S14" s="7"/>
      <c r="T14" s="7"/>
      <c r="U14" s="7"/>
      <c r="V14" s="7"/>
      <c r="W14" s="7"/>
      <c r="X14" s="7"/>
      <c r="Y14" s="7"/>
      <c r="Z14" s="7"/>
      <c r="AA14" s="7"/>
      <c r="AB14" s="7"/>
      <c r="AC14" s="90"/>
      <c r="AD14" s="7"/>
    </row>
    <row r="15" spans="1:30" x14ac:dyDescent="0.25">
      <c r="A15" s="146"/>
      <c r="B15" s="146" t="s">
        <v>83</v>
      </c>
      <c r="C15" s="146" t="s">
        <v>84</v>
      </c>
      <c r="D15" s="146" t="s">
        <v>83</v>
      </c>
      <c r="E15" s="146" t="s">
        <v>84</v>
      </c>
      <c r="F15" s="146" t="s">
        <v>83</v>
      </c>
      <c r="G15" s="146" t="s">
        <v>84</v>
      </c>
      <c r="H15" s="146" t="s">
        <v>83</v>
      </c>
      <c r="I15" s="146" t="s">
        <v>84</v>
      </c>
      <c r="J15" s="146" t="s">
        <v>83</v>
      </c>
      <c r="K15" s="146" t="s">
        <v>84</v>
      </c>
      <c r="L15" s="146" t="s">
        <v>83</v>
      </c>
      <c r="M15" s="146" t="s">
        <v>84</v>
      </c>
      <c r="N15" s="147" t="s">
        <v>85</v>
      </c>
      <c r="P15" s="125"/>
      <c r="Q15" s="127"/>
      <c r="R15" s="127"/>
      <c r="S15" s="127"/>
      <c r="T15" s="127"/>
      <c r="U15" s="127"/>
      <c r="V15" s="127"/>
      <c r="W15" s="127"/>
      <c r="X15" s="127"/>
      <c r="Y15" s="127"/>
      <c r="Z15" s="127"/>
      <c r="AA15" s="94"/>
      <c r="AB15" s="94"/>
      <c r="AC15" s="90"/>
      <c r="AD15" s="7"/>
    </row>
    <row r="16" spans="1:30" x14ac:dyDescent="0.25">
      <c r="A16" s="146" t="s">
        <v>69</v>
      </c>
      <c r="B16" s="146">
        <v>224.08285000000001</v>
      </c>
      <c r="C16" s="146">
        <v>258.237347</v>
      </c>
      <c r="D16" s="146">
        <v>125.93065199999999</v>
      </c>
      <c r="E16" s="146">
        <v>246.59970799999999</v>
      </c>
      <c r="F16" s="146">
        <v>134.34683899999999</v>
      </c>
      <c r="G16" s="146">
        <v>126.590119</v>
      </c>
      <c r="H16" s="146">
        <v>375.75512800000001</v>
      </c>
      <c r="I16" s="146">
        <v>319.87404700000002</v>
      </c>
      <c r="J16" s="146">
        <v>215.25439900000001</v>
      </c>
      <c r="K16" s="146">
        <v>539.04814199999998</v>
      </c>
      <c r="L16" s="146">
        <v>1075.369868</v>
      </c>
      <c r="M16" s="146">
        <v>1490.349363</v>
      </c>
      <c r="N16" s="146">
        <v>2565.719231</v>
      </c>
      <c r="P16" s="7"/>
      <c r="Q16" s="127"/>
      <c r="R16" s="127"/>
      <c r="S16" s="127"/>
      <c r="T16" s="127"/>
      <c r="U16" s="127"/>
      <c r="V16" s="127"/>
      <c r="W16" s="127"/>
      <c r="X16" s="127"/>
      <c r="Y16" s="127"/>
      <c r="Z16" s="127"/>
      <c r="AA16" s="94"/>
      <c r="AB16" s="94"/>
      <c r="AC16" s="90"/>
      <c r="AD16" s="7"/>
    </row>
    <row r="17" spans="1:30" ht="14.4" thickBot="1" x14ac:dyDescent="0.3">
      <c r="A17" s="153" t="s">
        <v>70</v>
      </c>
      <c r="B17" s="146">
        <v>21.638311999999999</v>
      </c>
      <c r="C17" s="146">
        <v>33.752651</v>
      </c>
      <c r="D17" s="146">
        <v>13.139269000000001</v>
      </c>
      <c r="E17" s="146">
        <v>42.746070000000003</v>
      </c>
      <c r="F17" s="146">
        <v>32.681269</v>
      </c>
      <c r="G17" s="146">
        <v>17.955490999999999</v>
      </c>
      <c r="H17" s="146">
        <v>42.746918000000001</v>
      </c>
      <c r="I17" s="146">
        <v>39.681483</v>
      </c>
      <c r="J17" s="146">
        <v>25.485519</v>
      </c>
      <c r="K17" s="146">
        <v>92.741202999999999</v>
      </c>
      <c r="L17" s="146">
        <v>135.69128699999999</v>
      </c>
      <c r="M17" s="146">
        <v>226.87689800000001</v>
      </c>
      <c r="N17" s="146">
        <v>362.56818499999997</v>
      </c>
      <c r="P17" s="7"/>
      <c r="Q17" s="7"/>
      <c r="R17" s="7"/>
      <c r="S17" s="7"/>
      <c r="T17" s="7"/>
      <c r="U17" s="7"/>
      <c r="V17" s="7"/>
      <c r="W17" s="7"/>
      <c r="X17" s="7"/>
      <c r="Y17" s="7"/>
      <c r="Z17" s="7"/>
      <c r="AA17" s="7"/>
      <c r="AB17" s="7"/>
      <c r="AC17" s="7"/>
      <c r="AD17" s="7"/>
    </row>
    <row r="18" spans="1:30" ht="14.4" thickBot="1" x14ac:dyDescent="0.3">
      <c r="A18" s="154" t="s">
        <v>72</v>
      </c>
      <c r="B18" s="152">
        <v>9.6563891435689957</v>
      </c>
      <c r="C18" s="152">
        <v>13.070398759943892</v>
      </c>
      <c r="D18" s="152">
        <v>10.433733798186005</v>
      </c>
      <c r="E18" s="152">
        <v>17.334193274876061</v>
      </c>
      <c r="F18" s="152">
        <v>24.326042386453175</v>
      </c>
      <c r="G18" s="152">
        <v>14.183959334140447</v>
      </c>
      <c r="H18" s="152">
        <v>11.37627002657965</v>
      </c>
      <c r="I18" s="152">
        <v>12.40534622053911</v>
      </c>
      <c r="J18" s="152">
        <v>11.839720404506112</v>
      </c>
      <c r="K18" s="152">
        <v>17.204623441592346</v>
      </c>
      <c r="L18" s="152">
        <v>12.618103876423659</v>
      </c>
      <c r="M18" s="152">
        <v>15.223068069308793</v>
      </c>
      <c r="N18" s="152">
        <v>14.131249460943064</v>
      </c>
      <c r="P18" s="7"/>
      <c r="Q18" s="7"/>
      <c r="R18" s="7"/>
      <c r="S18" s="7"/>
      <c r="T18" s="7"/>
      <c r="U18" s="7"/>
      <c r="V18" s="7"/>
      <c r="W18" s="7"/>
      <c r="X18" s="7"/>
      <c r="Y18" s="7"/>
      <c r="Z18" s="7"/>
      <c r="AA18" s="7"/>
      <c r="AB18" s="7"/>
      <c r="AC18" s="7"/>
      <c r="AD18" s="7"/>
    </row>
    <row r="19" spans="1:30" ht="15" x14ac:dyDescent="0.25">
      <c r="A19" s="92"/>
      <c r="B19" s="92"/>
      <c r="C19" s="92"/>
      <c r="D19" s="92"/>
      <c r="E19" s="92"/>
      <c r="F19" s="92"/>
      <c r="G19" s="92"/>
      <c r="H19" s="92"/>
      <c r="I19" s="92"/>
      <c r="J19" s="92"/>
      <c r="K19" s="92"/>
      <c r="L19" s="92"/>
      <c r="M19" s="92"/>
      <c r="P19" s="125"/>
      <c r="Q19" s="193"/>
      <c r="R19" s="193"/>
      <c r="S19" s="193"/>
      <c r="T19" s="193"/>
      <c r="U19" s="193"/>
      <c r="V19" s="193"/>
      <c r="W19" s="193"/>
      <c r="X19" s="193"/>
      <c r="Y19" s="193"/>
      <c r="Z19" s="193"/>
      <c r="AA19" s="7"/>
      <c r="AB19" s="7"/>
      <c r="AC19" s="126"/>
      <c r="AD19" s="7"/>
    </row>
    <row r="20" spans="1:30" ht="15" x14ac:dyDescent="0.25">
      <c r="A20" s="92"/>
      <c r="B20" s="92"/>
      <c r="C20" s="92"/>
      <c r="D20" s="92"/>
      <c r="E20" s="92"/>
      <c r="F20" s="92"/>
      <c r="G20" s="92"/>
      <c r="H20" s="92"/>
      <c r="I20" s="92"/>
      <c r="J20" s="92"/>
      <c r="K20" s="92"/>
      <c r="L20" s="92"/>
      <c r="M20" s="92"/>
      <c r="P20" s="126"/>
      <c r="Q20" s="126"/>
      <c r="R20" s="126"/>
      <c r="S20" s="126"/>
      <c r="T20" s="126"/>
      <c r="U20" s="126"/>
      <c r="V20" s="126"/>
      <c r="W20" s="126"/>
      <c r="X20" s="126"/>
      <c r="Y20" s="126"/>
      <c r="Z20" s="126"/>
      <c r="AA20" s="7"/>
      <c r="AB20" s="7"/>
      <c r="AC20" s="39"/>
      <c r="AD20" s="7"/>
    </row>
    <row r="21" spans="1:30" ht="15" x14ac:dyDescent="0.25">
      <c r="P21" s="125"/>
      <c r="Q21" s="90"/>
      <c r="R21" s="90"/>
      <c r="S21" s="90"/>
      <c r="T21" s="90"/>
      <c r="U21" s="90"/>
      <c r="V21" s="90"/>
      <c r="W21" s="90"/>
      <c r="X21" s="90"/>
      <c r="Y21" s="90"/>
      <c r="Z21" s="90"/>
      <c r="AA21" s="94"/>
      <c r="AB21" s="94"/>
      <c r="AC21" s="90"/>
      <c r="AD21" s="7"/>
    </row>
    <row r="22" spans="1:30" ht="15" x14ac:dyDescent="0.25">
      <c r="L22" s="142"/>
      <c r="P22" s="7"/>
      <c r="Q22" s="90"/>
      <c r="R22" s="90"/>
      <c r="S22" s="90"/>
      <c r="T22" s="90"/>
      <c r="U22" s="90"/>
      <c r="V22" s="90"/>
      <c r="W22" s="90"/>
      <c r="X22" s="90"/>
      <c r="Y22" s="90"/>
      <c r="Z22" s="90"/>
      <c r="AA22" s="94"/>
      <c r="AB22" s="94"/>
      <c r="AC22" s="90"/>
      <c r="AD22" s="7"/>
    </row>
    <row r="23" spans="1:30" ht="15" x14ac:dyDescent="0.25">
      <c r="L23" s="142"/>
      <c r="P23" s="39"/>
      <c r="Q23" s="7"/>
      <c r="R23" s="7"/>
      <c r="S23" s="7"/>
      <c r="T23" s="7"/>
      <c r="U23" s="7"/>
      <c r="V23" s="7"/>
      <c r="W23" s="7"/>
      <c r="X23" s="7"/>
      <c r="Y23" s="7"/>
      <c r="Z23" s="7"/>
      <c r="AA23" s="7"/>
      <c r="AB23" s="7"/>
      <c r="AC23" s="90"/>
      <c r="AD23" s="7"/>
    </row>
    <row r="24" spans="1:30" ht="15" x14ac:dyDescent="0.25">
      <c r="P24" s="125"/>
      <c r="Q24" s="90"/>
      <c r="R24" s="90"/>
      <c r="S24" s="90"/>
      <c r="T24" s="90"/>
      <c r="U24" s="90"/>
      <c r="V24" s="90"/>
      <c r="W24" s="90"/>
      <c r="X24" s="90"/>
      <c r="Y24" s="90"/>
      <c r="Z24" s="90"/>
      <c r="AA24" s="94"/>
      <c r="AB24" s="94"/>
      <c r="AC24" s="90"/>
      <c r="AD24" s="7"/>
    </row>
    <row r="25" spans="1:30" ht="15" x14ac:dyDescent="0.25">
      <c r="P25" s="7"/>
      <c r="Q25" s="90"/>
      <c r="R25" s="90"/>
      <c r="S25" s="90"/>
      <c r="T25" s="90"/>
      <c r="U25" s="90"/>
      <c r="V25" s="90"/>
      <c r="W25" s="90"/>
      <c r="X25" s="90"/>
      <c r="Y25" s="90"/>
      <c r="Z25" s="90"/>
      <c r="AA25" s="94"/>
      <c r="AB25" s="94"/>
      <c r="AC25" s="90"/>
      <c r="AD25" s="7"/>
    </row>
    <row r="26" spans="1:30" ht="15" x14ac:dyDescent="0.25">
      <c r="P26" s="39"/>
      <c r="Q26" s="7"/>
      <c r="R26" s="7"/>
      <c r="S26" s="7"/>
      <c r="T26" s="7"/>
      <c r="U26" s="7"/>
      <c r="V26" s="7"/>
      <c r="W26" s="7"/>
      <c r="X26" s="7"/>
      <c r="Y26" s="7"/>
      <c r="Z26" s="7"/>
      <c r="AA26" s="7"/>
      <c r="AB26" s="7"/>
      <c r="AC26" s="90"/>
      <c r="AD26" s="7"/>
    </row>
    <row r="27" spans="1:30" ht="15" x14ac:dyDescent="0.25">
      <c r="P27" s="125"/>
      <c r="Q27" s="127"/>
      <c r="R27" s="127"/>
      <c r="S27" s="127"/>
      <c r="T27" s="127"/>
      <c r="U27" s="127"/>
      <c r="V27" s="127"/>
      <c r="W27" s="127"/>
      <c r="X27" s="127"/>
      <c r="Y27" s="127"/>
      <c r="Z27" s="127"/>
      <c r="AA27" s="94"/>
      <c r="AB27" s="94"/>
      <c r="AC27" s="90"/>
      <c r="AD27" s="7"/>
    </row>
    <row r="28" spans="1:30" ht="15" x14ac:dyDescent="0.25">
      <c r="P28" s="7"/>
      <c r="Q28" s="127"/>
      <c r="R28" s="127"/>
      <c r="S28" s="127"/>
      <c r="T28" s="127"/>
      <c r="U28" s="127"/>
      <c r="V28" s="127"/>
      <c r="W28" s="127"/>
      <c r="X28" s="127"/>
      <c r="Y28" s="127"/>
      <c r="Z28" s="127"/>
      <c r="AA28" s="94"/>
      <c r="AB28" s="94"/>
      <c r="AC28" s="90"/>
      <c r="AD28" s="7"/>
    </row>
    <row r="43" spans="1:18" x14ac:dyDescent="0.25">
      <c r="A43" s="36"/>
      <c r="B43" s="7"/>
      <c r="C43" s="7"/>
      <c r="D43" s="7"/>
      <c r="E43" s="7"/>
      <c r="F43" s="7"/>
      <c r="G43" s="7"/>
      <c r="H43" s="7"/>
      <c r="I43" s="7"/>
      <c r="J43" s="7"/>
      <c r="K43" s="7"/>
      <c r="L43" s="7"/>
      <c r="M43" s="7"/>
      <c r="N43" s="7"/>
      <c r="O43" s="29"/>
      <c r="P43" s="29"/>
      <c r="Q43" s="29"/>
      <c r="R43" s="29"/>
    </row>
    <row r="44" spans="1:18" x14ac:dyDescent="0.25">
      <c r="A44" s="36"/>
      <c r="B44" s="7"/>
      <c r="C44" s="7"/>
      <c r="D44" s="7"/>
      <c r="E44" s="7"/>
      <c r="F44" s="7"/>
      <c r="G44" s="7"/>
      <c r="H44" s="7"/>
      <c r="I44" s="7"/>
      <c r="J44" s="7"/>
      <c r="K44" s="7"/>
      <c r="L44" s="7"/>
      <c r="M44" s="7"/>
      <c r="N44" s="7"/>
      <c r="O44" s="29"/>
      <c r="P44" s="29"/>
      <c r="Q44" s="29"/>
      <c r="R44" s="29"/>
    </row>
    <row r="45" spans="1:18" x14ac:dyDescent="0.25">
      <c r="B45" s="29"/>
      <c r="C45" s="29"/>
      <c r="D45" s="29"/>
      <c r="E45" s="29"/>
      <c r="F45" s="29"/>
      <c r="G45" s="29"/>
      <c r="H45" s="29"/>
      <c r="I45" s="29"/>
      <c r="J45" s="29"/>
      <c r="K45" s="29"/>
      <c r="L45" s="29"/>
      <c r="M45" s="29"/>
      <c r="N45" s="29"/>
      <c r="O45" s="29"/>
      <c r="P45" s="29"/>
      <c r="Q45" s="29"/>
      <c r="R45" s="29"/>
    </row>
    <row r="46" spans="1:18" x14ac:dyDescent="0.25">
      <c r="A46" s="93"/>
      <c r="B46" s="90"/>
      <c r="C46" s="90"/>
      <c r="D46" s="90"/>
      <c r="E46" s="90"/>
      <c r="F46" s="90"/>
      <c r="G46" s="90"/>
      <c r="H46" s="90"/>
      <c r="I46" s="90"/>
      <c r="J46" s="90"/>
      <c r="K46" s="90"/>
      <c r="L46" s="90"/>
      <c r="M46" s="90"/>
      <c r="N46" s="90"/>
      <c r="O46" s="90"/>
      <c r="P46" s="90"/>
      <c r="Q46" s="90"/>
      <c r="R46" s="7"/>
    </row>
    <row r="47" spans="1:18" x14ac:dyDescent="0.25">
      <c r="A47" s="36"/>
      <c r="B47" s="90"/>
      <c r="C47" s="90"/>
      <c r="D47" s="90"/>
      <c r="E47" s="90"/>
      <c r="F47" s="90"/>
      <c r="G47" s="90"/>
      <c r="H47" s="90"/>
      <c r="I47" s="90"/>
      <c r="J47" s="90"/>
      <c r="K47" s="90"/>
      <c r="L47" s="90"/>
      <c r="M47" s="90"/>
      <c r="N47" s="90"/>
      <c r="O47" s="90"/>
      <c r="P47" s="90"/>
      <c r="Q47" s="90"/>
      <c r="R47" s="7"/>
    </row>
    <row r="48" spans="1:18" x14ac:dyDescent="0.25">
      <c r="A48" s="36"/>
      <c r="B48" s="7"/>
      <c r="C48" s="7"/>
      <c r="D48" s="7"/>
      <c r="E48" s="7"/>
      <c r="F48" s="7"/>
      <c r="G48" s="7"/>
      <c r="H48" s="7"/>
      <c r="I48" s="7"/>
      <c r="J48" s="7"/>
      <c r="K48" s="7"/>
      <c r="L48" s="7"/>
      <c r="M48" s="7"/>
      <c r="N48" s="7"/>
      <c r="O48" s="7"/>
      <c r="P48" s="7"/>
      <c r="Q48" s="7"/>
      <c r="R48" s="7"/>
    </row>
    <row r="49" spans="1:18" x14ac:dyDescent="0.25">
      <c r="A49" s="36"/>
      <c r="B49" s="7"/>
      <c r="C49" s="7"/>
      <c r="D49" s="7"/>
      <c r="E49" s="7"/>
      <c r="F49" s="7"/>
      <c r="G49" s="7"/>
      <c r="H49" s="7"/>
      <c r="I49" s="7"/>
      <c r="J49" s="7"/>
      <c r="K49" s="7"/>
      <c r="L49" s="7"/>
      <c r="M49" s="7"/>
      <c r="N49" s="7"/>
      <c r="O49" s="7"/>
      <c r="P49" s="7"/>
      <c r="Q49" s="7"/>
      <c r="R49" s="7"/>
    </row>
    <row r="50" spans="1:18" x14ac:dyDescent="0.25">
      <c r="A50" s="36"/>
      <c r="B50" s="7"/>
      <c r="C50" s="7"/>
      <c r="D50" s="7"/>
      <c r="E50" s="7"/>
      <c r="F50" s="7"/>
      <c r="G50" s="7"/>
      <c r="H50" s="7"/>
      <c r="I50" s="7"/>
      <c r="J50" s="7"/>
      <c r="K50" s="7"/>
      <c r="L50" s="7"/>
      <c r="M50" s="7"/>
      <c r="N50" s="7"/>
      <c r="O50" s="7"/>
      <c r="P50" s="7"/>
      <c r="Q50" s="7"/>
      <c r="R50" s="7"/>
    </row>
    <row r="51" spans="1:18" x14ac:dyDescent="0.25">
      <c r="A51" s="93"/>
      <c r="B51" s="90"/>
      <c r="C51" s="90"/>
      <c r="D51" s="90"/>
      <c r="E51" s="90"/>
      <c r="F51" s="90"/>
      <c r="G51" s="90"/>
      <c r="H51" s="90"/>
      <c r="I51" s="90"/>
      <c r="J51" s="90"/>
      <c r="K51" s="90"/>
      <c r="L51" s="90"/>
      <c r="M51" s="90"/>
      <c r="N51" s="90"/>
      <c r="O51" s="90"/>
      <c r="P51" s="90"/>
      <c r="Q51" s="90"/>
      <c r="R51" s="7"/>
    </row>
    <row r="52" spans="1:18" x14ac:dyDescent="0.25">
      <c r="A52" s="36"/>
      <c r="B52" s="90"/>
      <c r="C52" s="90"/>
      <c r="D52" s="90"/>
      <c r="E52" s="90"/>
      <c r="F52" s="90"/>
      <c r="G52" s="90"/>
      <c r="H52" s="90"/>
      <c r="I52" s="90"/>
      <c r="J52" s="90"/>
      <c r="K52" s="90"/>
      <c r="L52" s="90"/>
      <c r="M52" s="90"/>
      <c r="N52" s="90"/>
      <c r="O52" s="90"/>
      <c r="P52" s="90"/>
      <c r="Q52" s="90"/>
      <c r="R52" s="7"/>
    </row>
    <row r="53" spans="1:18" x14ac:dyDescent="0.25">
      <c r="A53" s="36"/>
      <c r="B53" s="7"/>
      <c r="C53" s="7"/>
      <c r="D53" s="7"/>
      <c r="E53" s="7"/>
      <c r="F53" s="7"/>
      <c r="G53" s="7"/>
      <c r="H53" s="7"/>
      <c r="I53" s="7"/>
      <c r="J53" s="7"/>
      <c r="K53" s="7"/>
      <c r="L53" s="7"/>
      <c r="M53" s="7"/>
      <c r="N53" s="7"/>
      <c r="O53" s="7"/>
      <c r="P53" s="7"/>
      <c r="Q53" s="7"/>
      <c r="R53" s="7"/>
    </row>
    <row r="54" spans="1:18" x14ac:dyDescent="0.25">
      <c r="A54" s="36"/>
      <c r="B54" s="7"/>
      <c r="C54" s="7"/>
      <c r="D54" s="7"/>
      <c r="E54" s="7"/>
      <c r="F54" s="7"/>
      <c r="G54" s="7"/>
      <c r="H54" s="7"/>
      <c r="I54" s="7"/>
      <c r="J54" s="7"/>
      <c r="K54" s="7"/>
      <c r="L54" s="7"/>
      <c r="M54" s="7"/>
      <c r="N54" s="7"/>
      <c r="O54" s="7"/>
      <c r="P54" s="7"/>
      <c r="Q54" s="7"/>
      <c r="R54" s="7"/>
    </row>
    <row r="55" spans="1:18" x14ac:dyDescent="0.25">
      <c r="A55" s="93"/>
      <c r="B55" s="94"/>
      <c r="C55" s="94"/>
      <c r="D55" s="94"/>
      <c r="E55" s="94"/>
      <c r="F55" s="94"/>
      <c r="G55" s="94"/>
      <c r="H55" s="94"/>
      <c r="I55" s="94"/>
      <c r="J55" s="94"/>
      <c r="K55" s="94"/>
      <c r="L55" s="94"/>
      <c r="M55" s="7"/>
      <c r="N55" s="7"/>
      <c r="O55" s="7"/>
      <c r="P55" s="7"/>
      <c r="Q55" s="7"/>
      <c r="R55" s="7"/>
    </row>
    <row r="56" spans="1:18" x14ac:dyDescent="0.25">
      <c r="A56" s="36"/>
      <c r="B56" s="94"/>
      <c r="C56" s="94"/>
      <c r="D56" s="94"/>
      <c r="E56" s="94"/>
      <c r="F56" s="94"/>
      <c r="G56" s="94"/>
      <c r="H56" s="94"/>
      <c r="I56" s="94"/>
      <c r="J56" s="94"/>
      <c r="K56" s="94"/>
      <c r="L56" s="94"/>
      <c r="M56" s="7"/>
      <c r="N56" s="7"/>
      <c r="O56" s="7"/>
      <c r="P56" s="7"/>
      <c r="Q56" s="7"/>
      <c r="R56" s="7"/>
    </row>
    <row r="57" spans="1:18" x14ac:dyDescent="0.25">
      <c r="A57" s="36"/>
      <c r="B57" s="7"/>
      <c r="C57" s="7"/>
      <c r="D57" s="7"/>
      <c r="E57" s="7"/>
      <c r="F57" s="7"/>
      <c r="G57" s="7"/>
      <c r="H57" s="7"/>
      <c r="I57" s="7"/>
      <c r="J57" s="7"/>
      <c r="K57" s="7"/>
      <c r="L57" s="7"/>
      <c r="M57" s="7"/>
      <c r="N57" s="7"/>
      <c r="O57" s="7"/>
      <c r="P57" s="7"/>
      <c r="Q57" s="7"/>
      <c r="R57" s="7"/>
    </row>
    <row r="58" spans="1:18" x14ac:dyDescent="0.25">
      <c r="B58" s="29"/>
      <c r="C58" s="29"/>
      <c r="D58" s="29"/>
      <c r="E58" s="29"/>
      <c r="F58" s="29"/>
      <c r="G58" s="29"/>
      <c r="H58" s="29"/>
      <c r="I58" s="29"/>
      <c r="J58" s="29"/>
      <c r="K58" s="29"/>
      <c r="L58" s="29"/>
      <c r="M58" s="29"/>
      <c r="N58" s="29"/>
      <c r="O58" s="29"/>
      <c r="P58" s="29"/>
      <c r="Q58" s="29"/>
      <c r="R58" s="29"/>
    </row>
    <row r="59" spans="1:18" x14ac:dyDescent="0.25">
      <c r="B59" s="29"/>
      <c r="C59" s="29"/>
      <c r="D59" s="29"/>
      <c r="E59" s="29"/>
      <c r="F59" s="29"/>
      <c r="G59" s="29"/>
      <c r="H59" s="29"/>
      <c r="I59" s="29"/>
      <c r="J59" s="29"/>
      <c r="K59" s="29"/>
      <c r="L59" s="29"/>
      <c r="M59" s="29"/>
      <c r="N59" s="29"/>
      <c r="O59" s="29"/>
      <c r="P59" s="29"/>
      <c r="Q59" s="29"/>
      <c r="R59" s="29"/>
    </row>
    <row r="60" spans="1:18" x14ac:dyDescent="0.25">
      <c r="B60" s="29"/>
      <c r="C60" s="29"/>
      <c r="D60" s="29"/>
      <c r="E60" s="29"/>
      <c r="F60" s="29"/>
      <c r="G60" s="29"/>
      <c r="H60" s="29"/>
      <c r="I60" s="29"/>
      <c r="J60" s="29"/>
      <c r="K60" s="29"/>
      <c r="L60" s="29"/>
      <c r="M60" s="29"/>
      <c r="N60" s="29"/>
      <c r="O60" s="29"/>
      <c r="P60" s="29"/>
      <c r="Q60" s="29"/>
      <c r="R60" s="29"/>
    </row>
    <row r="61" spans="1:18" x14ac:dyDescent="0.25">
      <c r="B61" s="29"/>
      <c r="C61" s="29"/>
      <c r="D61" s="29"/>
      <c r="E61" s="29"/>
      <c r="F61" s="29"/>
      <c r="G61" s="29"/>
      <c r="H61" s="29"/>
      <c r="I61" s="29"/>
      <c r="J61" s="29"/>
      <c r="K61" s="29"/>
      <c r="L61" s="29"/>
      <c r="M61" s="29"/>
      <c r="N61" s="29"/>
      <c r="O61" s="29"/>
      <c r="P61" s="29"/>
      <c r="Q61" s="29"/>
      <c r="R61" s="29"/>
    </row>
  </sheetData>
  <mergeCells count="23">
    <mergeCell ref="AA7:AC7"/>
    <mergeCell ref="Q19:R19"/>
    <mergeCell ref="S19:T19"/>
    <mergeCell ref="U19:V19"/>
    <mergeCell ref="W19:X19"/>
    <mergeCell ref="Y19:Z19"/>
    <mergeCell ref="Q7:R7"/>
    <mergeCell ref="S7:T7"/>
    <mergeCell ref="U7:V7"/>
    <mergeCell ref="W7:X7"/>
    <mergeCell ref="Y7:Z7"/>
    <mergeCell ref="L14:N14"/>
    <mergeCell ref="B7:C7"/>
    <mergeCell ref="D7:E7"/>
    <mergeCell ref="F7:G7"/>
    <mergeCell ref="H7:I7"/>
    <mergeCell ref="J7:K7"/>
    <mergeCell ref="L7:N7"/>
    <mergeCell ref="B14:C14"/>
    <mergeCell ref="D14:E14"/>
    <mergeCell ref="F14:G14"/>
    <mergeCell ref="H14:I14"/>
    <mergeCell ref="J14:K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Indholdsfortegnelse</vt:lpstr>
      <vt:lpstr>Generelt</vt:lpstr>
      <vt:lpstr>Størrelse</vt:lpstr>
      <vt:lpstr>Institutioner</vt:lpstr>
      <vt:lpstr>Tværrådslige projekter</vt:lpstr>
      <vt:lpstr>Sapere Aude</vt:lpstr>
      <vt:lpstr>Postdoc og phd stipendier</vt:lpstr>
      <vt:lpstr>Individuelle postdoc</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Kim Villekjær</dc:creator>
  <cp:lastModifiedBy>Sissel Amundsen</cp:lastModifiedBy>
  <dcterms:created xsi:type="dcterms:W3CDTF">2013-07-23T12:19:24Z</dcterms:created>
  <dcterms:modified xsi:type="dcterms:W3CDTF">2017-07-28T12:37:20Z</dcterms:modified>
</cp:coreProperties>
</file>